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\Desktop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Sheet1!$A$2:$G$214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jyj</author>
  </authors>
  <commentList>
    <comment ref="G17" authorId="0">
      <text>
        <r>
          <rPr>
            <b/>
            <sz val="9"/>
            <rFont val="宋体"/>
            <charset val="134"/>
          </rPr>
          <t>jyj:</t>
        </r>
        <r>
          <rPr>
            <sz val="9"/>
            <rFont val="宋体"/>
            <charset val="134"/>
          </rPr>
          <t xml:space="preserve">
无医疗缴费</t>
        </r>
      </text>
    </comment>
  </commentList>
</comments>
</file>

<file path=xl/sharedStrings.xml><?xml version="1.0" encoding="utf-8"?>
<sst xmlns="http://schemas.openxmlformats.org/spreadsheetml/2006/main" count="864" uniqueCount="342">
  <si>
    <t>第五师双河市第二批扩围资金申请公示表</t>
  </si>
  <si>
    <t>序号</t>
  </si>
  <si>
    <t>单位名称</t>
  </si>
  <si>
    <t>姓名</t>
  </si>
  <si>
    <t>补贴月份</t>
  </si>
  <si>
    <t xml:space="preserve">人员身份                              </t>
  </si>
  <si>
    <t>缴费基数</t>
  </si>
  <si>
    <t>补贴金额（元）</t>
  </si>
  <si>
    <t>博尔塔拉蒙古自治州宜居物业服务有限责任公司</t>
  </si>
  <si>
    <t>陈亚娟</t>
  </si>
  <si>
    <t>202510-202607</t>
  </si>
  <si>
    <t>登记失业6个月及以上</t>
  </si>
  <si>
    <t>帕孜来提·努尔塔依</t>
  </si>
  <si>
    <t>202504-202603</t>
  </si>
  <si>
    <t>钟鑫</t>
  </si>
  <si>
    <t>博乐国民村镇银行有限责任公司</t>
  </si>
  <si>
    <t>李泽乐</t>
  </si>
  <si>
    <t>5069/5263</t>
  </si>
  <si>
    <t>李子涵</t>
  </si>
  <si>
    <t>202509-202607</t>
  </si>
  <si>
    <t>5069/5113</t>
  </si>
  <si>
    <t>迈飞赛</t>
  </si>
  <si>
    <t>202501-202512</t>
  </si>
  <si>
    <t>王馨悦</t>
  </si>
  <si>
    <t>杨美琴</t>
  </si>
  <si>
    <t>赵晨光</t>
  </si>
  <si>
    <t>博州赛诚物业服务有限责任公司博乐市分公司</t>
  </si>
  <si>
    <t>米亚沙热·迪里木热提</t>
  </si>
  <si>
    <t>202601-202607</t>
  </si>
  <si>
    <t>杨林</t>
  </si>
  <si>
    <t>第五师兴童畜牧业有限责任公司</t>
  </si>
  <si>
    <t>唐建军</t>
  </si>
  <si>
    <t>吴家兴</t>
  </si>
  <si>
    <t>双河丰果番茄制品有限公司</t>
  </si>
  <si>
    <t>董海霞</t>
  </si>
  <si>
    <t>202511-202607</t>
  </si>
  <si>
    <t>双河市博益园林有限公司</t>
  </si>
  <si>
    <t>唐辛园</t>
  </si>
  <si>
    <t>双河市诚瑞商贸有限公司</t>
  </si>
  <si>
    <t>朱琴</t>
  </si>
  <si>
    <t>202604-202607</t>
  </si>
  <si>
    <t>双河市晟天商贸有限公司</t>
  </si>
  <si>
    <t>巴音吉尔格力</t>
  </si>
  <si>
    <t>双河市达飞合信招标代理有限责任公司</t>
  </si>
  <si>
    <t>孙玲珠</t>
  </si>
  <si>
    <t>202503-202602</t>
  </si>
  <si>
    <t>双河市供销农业发展集团有限公司</t>
  </si>
  <si>
    <t>蒙博博</t>
  </si>
  <si>
    <t>202603-202607</t>
  </si>
  <si>
    <t>双河市冠迪企业管理有限公司</t>
  </si>
  <si>
    <t>茅腾华</t>
  </si>
  <si>
    <t>双河市河鑫苑物业服务有限责任公司</t>
  </si>
  <si>
    <t>阿衣古丽·巴土克来德</t>
  </si>
  <si>
    <t>巴合特汗</t>
  </si>
  <si>
    <t>布丽木莎亚·阿勒特甫斯</t>
  </si>
  <si>
    <t>陈江新</t>
  </si>
  <si>
    <t>候柏胜</t>
  </si>
  <si>
    <t>加尔肯·阿登</t>
  </si>
  <si>
    <t>江力古丽·奴尔旦</t>
  </si>
  <si>
    <t>卡拉尔古力</t>
  </si>
  <si>
    <t>康努尔·军努斯别克</t>
  </si>
  <si>
    <t>尼斯夫汗</t>
  </si>
  <si>
    <t>苏红军</t>
  </si>
  <si>
    <t>双河市宏盛志远建材有限公司</t>
  </si>
  <si>
    <t>樊星</t>
  </si>
  <si>
    <t>双河市鸿泰融资担保有限责任公司</t>
  </si>
  <si>
    <t>郭猛</t>
  </si>
  <si>
    <t>双河市汇佰鑫餐饮管理有限责任公司</t>
  </si>
  <si>
    <t>勉莉</t>
  </si>
  <si>
    <t>双河市汇金广电网络有限公司</t>
  </si>
  <si>
    <t>陈相东</t>
  </si>
  <si>
    <t>郭俊成</t>
  </si>
  <si>
    <t>202505-202604</t>
  </si>
  <si>
    <t>双河市荆楚投资发展有限责任公司</t>
  </si>
  <si>
    <t>高雪芹</t>
  </si>
  <si>
    <t>简士森</t>
  </si>
  <si>
    <t>马艳蓉</t>
  </si>
  <si>
    <t>双河市景秀物业服务有限公司</t>
  </si>
  <si>
    <t>加孜然·叶门哈力</t>
  </si>
  <si>
    <t>双河市利红商贸有限公司</t>
  </si>
  <si>
    <t>翟虎</t>
  </si>
  <si>
    <t>段勋强</t>
  </si>
  <si>
    <t>李小霞</t>
  </si>
  <si>
    <t>刘培君</t>
  </si>
  <si>
    <t>双河市绿缘网络工作室</t>
  </si>
  <si>
    <t>张建平</t>
  </si>
  <si>
    <t>左思梦</t>
  </si>
  <si>
    <t>双河市茂祥商贸有限责任公司</t>
  </si>
  <si>
    <t>加那提·达汗</t>
  </si>
  <si>
    <t>孙新强</t>
  </si>
  <si>
    <t>张军</t>
  </si>
  <si>
    <t>支玉鑫</t>
  </si>
  <si>
    <t>双河市民安保安服务有限责任公司</t>
  </si>
  <si>
    <t>钟义勇</t>
  </si>
  <si>
    <t>双河市融和共享洗涤服务有限公司</t>
  </si>
  <si>
    <t>巴哈尔</t>
  </si>
  <si>
    <t>双河市泰和大酒店有限公司</t>
  </si>
  <si>
    <t>王媛媛</t>
  </si>
  <si>
    <t>双河市天旅酒店管理有限公司</t>
  </si>
  <si>
    <t>李贝贝</t>
  </si>
  <si>
    <t>李军</t>
  </si>
  <si>
    <t>马晓倩</t>
  </si>
  <si>
    <t>双河市天旅酒店管理有限公司第一分公司</t>
  </si>
  <si>
    <t>黑世明</t>
  </si>
  <si>
    <t>王盘余</t>
  </si>
  <si>
    <t>双河市天一房地产开发有限公司</t>
  </si>
  <si>
    <t>马婷</t>
  </si>
  <si>
    <t>王彦苹</t>
  </si>
  <si>
    <t>双河市熙润农业发展有限公司</t>
  </si>
  <si>
    <t>阿比地外力·阿布得克热木</t>
  </si>
  <si>
    <t>阿地娜·卡玛勒江</t>
  </si>
  <si>
    <t>哈里木拉提·地力夏提</t>
  </si>
  <si>
    <t>努尔拉·库尔班江</t>
  </si>
  <si>
    <t>希拉力·依米提</t>
  </si>
  <si>
    <t>双河市习盛酒店管理有限公司</t>
  </si>
  <si>
    <t>艾尼卡尔·吾热依木</t>
  </si>
  <si>
    <t>李雅静</t>
  </si>
  <si>
    <t>马翠英</t>
  </si>
  <si>
    <t>双河市新盛建设工程检测试验有限责任公司</t>
  </si>
  <si>
    <t>卢平安</t>
  </si>
  <si>
    <t>双河市鑫恒餐饮管理有限责任公司</t>
  </si>
  <si>
    <t>徐天鹏</t>
  </si>
  <si>
    <t>双河市一通机动车检测有限公司</t>
  </si>
  <si>
    <t>崔占勇</t>
  </si>
  <si>
    <t>双河市亿安置业有限公司</t>
  </si>
  <si>
    <t>把得礼</t>
  </si>
  <si>
    <t>双河市政汇通商贸有限责任公司</t>
  </si>
  <si>
    <t>姚雪海</t>
  </si>
  <si>
    <t>双河市智谷教育科技有限公司</t>
  </si>
  <si>
    <t>黄颖</t>
  </si>
  <si>
    <t>202605-202607</t>
  </si>
  <si>
    <t>双河市智卓财税咨询服务有限公司</t>
  </si>
  <si>
    <t>李桂英</t>
  </si>
  <si>
    <t>双河市众诚塑业有限公司</t>
  </si>
  <si>
    <t>包云辉</t>
  </si>
  <si>
    <t>202508-202606</t>
  </si>
  <si>
    <t>双河市众诚祥和物业有限公司</t>
  </si>
  <si>
    <t>罗玉英</t>
  </si>
  <si>
    <t>双河中树云智算科技有限公司</t>
  </si>
  <si>
    <t>冯峥</t>
  </si>
  <si>
    <t>202512-202606</t>
  </si>
  <si>
    <t>新疆北疆禽业养殖有限责任公司</t>
  </si>
  <si>
    <t>李萍</t>
  </si>
  <si>
    <t>新疆博赛九州通医药有限公司</t>
  </si>
  <si>
    <t>刘娟</t>
  </si>
  <si>
    <t>朱莹</t>
  </si>
  <si>
    <t>新疆博赛银丰棉业有限公司</t>
  </si>
  <si>
    <t>柴晓龙</t>
  </si>
  <si>
    <t>202507-202606</t>
  </si>
  <si>
    <t>新疆德信酒店管理服务有限责任公司</t>
  </si>
  <si>
    <t>娜吉曼·麻木达洪</t>
  </si>
  <si>
    <t>202604-202606</t>
  </si>
  <si>
    <t>任建明</t>
  </si>
  <si>
    <t>202603-202606</t>
  </si>
  <si>
    <t>武秦文</t>
  </si>
  <si>
    <t>叶菲</t>
  </si>
  <si>
    <t>叶斯波力·波拉提</t>
  </si>
  <si>
    <t>新疆丰川电子科技有限公司</t>
  </si>
  <si>
    <t>白宏艳</t>
  </si>
  <si>
    <t>龚丽丽</t>
  </si>
  <si>
    <t>202605-202606</t>
  </si>
  <si>
    <t>马凤华</t>
  </si>
  <si>
    <t>马耀富</t>
  </si>
  <si>
    <t>马占清</t>
  </si>
  <si>
    <t>帕提古丽</t>
  </si>
  <si>
    <t>王宇翔</t>
  </si>
  <si>
    <t>202602-202606</t>
  </si>
  <si>
    <t>王鑫</t>
  </si>
  <si>
    <t>徐宝余</t>
  </si>
  <si>
    <t>徐志豪</t>
  </si>
  <si>
    <t>徐子毅</t>
  </si>
  <si>
    <t>202504-202606</t>
  </si>
  <si>
    <t>袁阳阳</t>
  </si>
  <si>
    <t>张国平</t>
  </si>
  <si>
    <t>新疆国开电气成套设备有限公司</t>
  </si>
  <si>
    <t>王方磊</t>
  </si>
  <si>
    <t>新疆华尤商贸有限责任公司</t>
  </si>
  <si>
    <t>董艳英</t>
  </si>
  <si>
    <t>高云婷</t>
  </si>
  <si>
    <t>彭学军</t>
  </si>
  <si>
    <t>202502-202601</t>
  </si>
  <si>
    <t>新疆吉棉通农业科技有限公司</t>
  </si>
  <si>
    <t>丁丁</t>
  </si>
  <si>
    <t>贾俊鹏</t>
  </si>
  <si>
    <t>6800/5069</t>
  </si>
  <si>
    <t>新疆疆疆好信息科技有限公司</t>
  </si>
  <si>
    <t>王友杰</t>
  </si>
  <si>
    <t>新疆玖怡坊酒业有限公司</t>
  </si>
  <si>
    <t>吕江波</t>
  </si>
  <si>
    <t>沈童</t>
  </si>
  <si>
    <t>新疆凯丰电子科技有限公司</t>
  </si>
  <si>
    <t>艾山别克·迪里木拉提</t>
  </si>
  <si>
    <t>顾元宏</t>
  </si>
  <si>
    <t>哈斯乔龙</t>
  </si>
  <si>
    <t>贾潇文</t>
  </si>
  <si>
    <t>解望龙</t>
  </si>
  <si>
    <t>202511-202606</t>
  </si>
  <si>
    <t>靳卓贤</t>
  </si>
  <si>
    <t>李德军</t>
  </si>
  <si>
    <t>李龙</t>
  </si>
  <si>
    <t>202503-202606</t>
  </si>
  <si>
    <t>李学文</t>
  </si>
  <si>
    <t>马付生</t>
  </si>
  <si>
    <t>马义不</t>
  </si>
  <si>
    <t>买合丽亚·阿布拉江</t>
  </si>
  <si>
    <t>田博</t>
  </si>
  <si>
    <t>魏鹏</t>
  </si>
  <si>
    <t>张桓博</t>
  </si>
  <si>
    <t>202509-202606</t>
  </si>
  <si>
    <t>新疆连农供销有限公司</t>
  </si>
  <si>
    <t>高乾坤</t>
  </si>
  <si>
    <t>202506-202605</t>
  </si>
  <si>
    <t>5500/5069</t>
  </si>
  <si>
    <t>新疆三禾农林发展服务有限公司</t>
  </si>
  <si>
    <t>许文勤</t>
  </si>
  <si>
    <t>新疆双河古道温泉康养度假有限责任公司</t>
  </si>
  <si>
    <t>程轩颀</t>
  </si>
  <si>
    <t>高有琴</t>
  </si>
  <si>
    <t>海拉提</t>
  </si>
  <si>
    <t>开吾萨尔·阿布都里</t>
  </si>
  <si>
    <t>李佳</t>
  </si>
  <si>
    <t>马艳</t>
  </si>
  <si>
    <t>齐毓</t>
  </si>
  <si>
    <t>司红娟</t>
  </si>
  <si>
    <t>唐建刚</t>
  </si>
  <si>
    <t>张祖朋</t>
  </si>
  <si>
    <t>新疆双河怪石峪旅游发展有限公司</t>
  </si>
  <si>
    <t>玛丽亚·努合买提</t>
  </si>
  <si>
    <t>新疆双河国农食品有限公司</t>
  </si>
  <si>
    <t>刘海涛</t>
  </si>
  <si>
    <t>5253/5069</t>
  </si>
  <si>
    <t>杨小磊</t>
  </si>
  <si>
    <t>5253/6341</t>
  </si>
  <si>
    <t>新疆双河国投运营集团有限公司</t>
  </si>
  <si>
    <t>朱梦真</t>
  </si>
  <si>
    <t>新疆双河能源发展（集团）有限公司</t>
  </si>
  <si>
    <t>刘龙龙</t>
  </si>
  <si>
    <t>新疆双河市古道石油销售有限责任公司</t>
  </si>
  <si>
    <t>雷扬斌</t>
  </si>
  <si>
    <t>新疆双河市迅歌棉纺织有限责任公司</t>
  </si>
  <si>
    <t>巴哈尔·吾仙</t>
  </si>
  <si>
    <t>202601-202606</t>
  </si>
  <si>
    <t>巴哈尔古丽·阿布拉江</t>
  </si>
  <si>
    <t>丁姗姗</t>
  </si>
  <si>
    <t>韩文昊</t>
  </si>
  <si>
    <t>几宁斯古丽·热扎别克</t>
  </si>
  <si>
    <t>加娜尔·杰克森</t>
  </si>
  <si>
    <t>马俊杰</t>
  </si>
  <si>
    <t>沙拉买提·于素甫</t>
  </si>
  <si>
    <t>吐尔汗别克·阿布拉赫甫</t>
  </si>
  <si>
    <t>王晓瑞</t>
  </si>
  <si>
    <t>校艳萍</t>
  </si>
  <si>
    <t>印太平</t>
  </si>
  <si>
    <t>202510-202606</t>
  </si>
  <si>
    <t>张倩倩</t>
  </si>
  <si>
    <t>新疆双河市政服务有限责任公司</t>
  </si>
  <si>
    <t>张雅斯</t>
  </si>
  <si>
    <t>新疆双河市政服务有限责任公司博乐分公司</t>
  </si>
  <si>
    <t>李涌</t>
  </si>
  <si>
    <t>新疆税财通咨询代理服务有限公司</t>
  </si>
  <si>
    <t>董琛慧</t>
  </si>
  <si>
    <t>熊甜甜</t>
  </si>
  <si>
    <t>杨静静</t>
  </si>
  <si>
    <t>新疆天北勘测设计研究有限公司双河市分公司</t>
  </si>
  <si>
    <t>徐康宁</t>
  </si>
  <si>
    <t>新疆天寿纪念园林有限公司</t>
  </si>
  <si>
    <t>刘燕清</t>
  </si>
  <si>
    <t>新疆万合酒店管理服务有限责任公司</t>
  </si>
  <si>
    <t>焦森澈</t>
  </si>
  <si>
    <t>玛丽克亚·艾买热克</t>
  </si>
  <si>
    <t>切丽扎提·哈力</t>
  </si>
  <si>
    <t>热比亚</t>
  </si>
  <si>
    <t>新疆西海田园农业发展有限公司</t>
  </si>
  <si>
    <t>严妍</t>
  </si>
  <si>
    <t>新疆新牧源农业开发有限公司</t>
  </si>
  <si>
    <t>晏齐发</t>
  </si>
  <si>
    <t>新疆新赛旅行社有限公司</t>
  </si>
  <si>
    <t>许俊超</t>
  </si>
  <si>
    <t>新疆新赛生物蛋白科技有限公司</t>
  </si>
  <si>
    <t>陈真</t>
  </si>
  <si>
    <t>崔永军</t>
  </si>
  <si>
    <t>韩乐乐</t>
  </si>
  <si>
    <t>李毓</t>
  </si>
  <si>
    <t>祥占强</t>
  </si>
  <si>
    <t>谢春华</t>
  </si>
  <si>
    <t>许铎</t>
  </si>
  <si>
    <t>杨亮</t>
  </si>
  <si>
    <t>张喜军</t>
  </si>
  <si>
    <t>张亦寒</t>
  </si>
  <si>
    <t>赵佳新</t>
  </si>
  <si>
    <t>蔺兵鹏</t>
  </si>
  <si>
    <t>新疆鑫盛源科技技术有限责任公司</t>
  </si>
  <si>
    <t>巴特那生</t>
  </si>
  <si>
    <t>崔丽君</t>
  </si>
  <si>
    <t>恩吉拉·卡力汗</t>
  </si>
  <si>
    <t>拉扎提·曼塔依</t>
  </si>
  <si>
    <t>刘星星</t>
  </si>
  <si>
    <t>图尔生哈孜</t>
  </si>
  <si>
    <t>禹建伟</t>
  </si>
  <si>
    <t>新疆意脉农业发展有限责任公司</t>
  </si>
  <si>
    <t>白生贵</t>
  </si>
  <si>
    <t>周长续</t>
  </si>
  <si>
    <t>新疆岳新欧供应链管理有限公司</t>
  </si>
  <si>
    <t>叶尔兰·吐汗巴依</t>
  </si>
  <si>
    <t>张文林</t>
  </si>
  <si>
    <t>新疆悦朋酒店有限责任公司</t>
  </si>
  <si>
    <t>古丽巴哈尔·阿巴</t>
  </si>
  <si>
    <t>乃孜尤古丽·艾力塔依</t>
  </si>
  <si>
    <t>依扎提·吐尔逊江</t>
  </si>
  <si>
    <t>新疆展翊星辰商贸有限公司</t>
  </si>
  <si>
    <t>余俊俊</t>
  </si>
  <si>
    <t>新疆中稷鑫隆农业科技有限公司</t>
  </si>
  <si>
    <t>贾文涛</t>
  </si>
  <si>
    <t>吐日巴特</t>
  </si>
  <si>
    <t>双河市兵诚物业服务有限责任公司</t>
  </si>
  <si>
    <t>单梦瑶</t>
  </si>
  <si>
    <t>高校毕业生</t>
  </si>
  <si>
    <t>双河市春夏秋冬商贸有限责任公司</t>
  </si>
  <si>
    <t>魏花</t>
  </si>
  <si>
    <t>双河市鼎顺建材有限公司</t>
  </si>
  <si>
    <t>刘雪婷</t>
  </si>
  <si>
    <t>双河市天湘生物科技有限公司</t>
  </si>
  <si>
    <t>丁成斐</t>
  </si>
  <si>
    <t>2023年毕业未就业大学生</t>
  </si>
  <si>
    <t>艾合买提江·依地热斯</t>
  </si>
  <si>
    <t>徐奕苇</t>
  </si>
  <si>
    <t>新疆康渝食品制造有限公司</t>
  </si>
  <si>
    <t>郭文忠</t>
  </si>
  <si>
    <t>新疆生产建设兵团天然气有限公司第五师分公司</t>
  </si>
  <si>
    <t>林赋琴</t>
  </si>
  <si>
    <t>2024年毕业未就业大学生</t>
  </si>
  <si>
    <t>6500/5069</t>
  </si>
  <si>
    <t>陈晓卉</t>
  </si>
  <si>
    <t>2025年毕业未就业大学生</t>
  </si>
  <si>
    <t>新疆双河勘测设计有限公司</t>
  </si>
  <si>
    <t>王腾飞</t>
  </si>
  <si>
    <t>袁露露</t>
  </si>
  <si>
    <t>陈启琴</t>
  </si>
  <si>
    <t>新疆双河市双莱养殖技术服务有限责任公司</t>
  </si>
  <si>
    <t>布沙日汗·买买提</t>
  </si>
  <si>
    <t>新疆纵海嘉惠饲料加工有限公司</t>
  </si>
  <si>
    <t>汤雯雯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</si>
</sst>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4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"/>
  <sheetViews>
    <sheetView tabSelected="1" topLeftCell="A201" workbookViewId="0">
      <selection activeCell="J204" sqref="J204"/>
    </sheetView>
  </sheetViews>
  <sheetFormatPr defaultColWidth="9" defaultRowHeight="14.4" outlineLevelCol="6"/>
  <cols>
    <col min="2" max="2" width="41.25" customWidth="1"/>
    <col min="3" max="3" width="19.6296296296296" customWidth="1"/>
    <col min="4" max="4" width="20.8703703703704" customWidth="1"/>
    <col min="5" max="5" width="23.75" customWidth="1"/>
    <col min="6" max="6" width="14.5" customWidth="1"/>
    <col min="7" max="7" width="19.1296296296296" customWidth="1"/>
  </cols>
  <sheetData>
    <row r="1" ht="5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>
        <v>5069</v>
      </c>
      <c r="G3" s="9">
        <f>F3*10*0.105*0.25</f>
        <v>1330.6125</v>
      </c>
    </row>
    <row r="4" ht="30" customHeight="1" spans="1:7">
      <c r="A4" s="4">
        <v>2</v>
      </c>
      <c r="B4" s="5" t="s">
        <v>8</v>
      </c>
      <c r="C4" s="6" t="s">
        <v>12</v>
      </c>
      <c r="D4" s="7" t="s">
        <v>13</v>
      </c>
      <c r="E4" s="6" t="s">
        <v>11</v>
      </c>
      <c r="F4" s="8">
        <v>5069</v>
      </c>
      <c r="G4" s="9">
        <f>F4*12*0.105*0.25</f>
        <v>1596.735</v>
      </c>
    </row>
    <row r="5" ht="30" customHeight="1" spans="1:7">
      <c r="A5" s="4">
        <v>3</v>
      </c>
      <c r="B5" s="5" t="s">
        <v>8</v>
      </c>
      <c r="C5" s="6" t="s">
        <v>14</v>
      </c>
      <c r="D5" s="7" t="s">
        <v>10</v>
      </c>
      <c r="E5" s="6" t="s">
        <v>11</v>
      </c>
      <c r="F5" s="8">
        <v>5069</v>
      </c>
      <c r="G5" s="9">
        <f>F5*10*0.105*0.25</f>
        <v>1330.6125</v>
      </c>
    </row>
    <row r="6" ht="30" customHeight="1" spans="1:7">
      <c r="A6" s="4">
        <v>4</v>
      </c>
      <c r="B6" s="6" t="s">
        <v>15</v>
      </c>
      <c r="C6" s="6" t="s">
        <v>16</v>
      </c>
      <c r="D6" s="7" t="s">
        <v>10</v>
      </c>
      <c r="E6" s="6" t="s">
        <v>11</v>
      </c>
      <c r="F6" s="7" t="s">
        <v>17</v>
      </c>
      <c r="G6" s="9">
        <f>5069*3*0.105*0.25+5263*7*0.105*0.25</f>
        <v>1366.26</v>
      </c>
    </row>
    <row r="7" ht="30" customHeight="1" spans="1:7">
      <c r="A7" s="4">
        <v>5</v>
      </c>
      <c r="B7" s="6" t="s">
        <v>15</v>
      </c>
      <c r="C7" s="6" t="s">
        <v>18</v>
      </c>
      <c r="D7" s="7" t="s">
        <v>19</v>
      </c>
      <c r="E7" s="6" t="s">
        <v>11</v>
      </c>
      <c r="F7" s="8" t="s">
        <v>20</v>
      </c>
      <c r="G7" s="9">
        <f>5069*4*0.105*0.25+5113*7*0.105*0.25</f>
        <v>1471.75875</v>
      </c>
    </row>
    <row r="8" ht="30" customHeight="1" spans="1:7">
      <c r="A8" s="4">
        <v>6</v>
      </c>
      <c r="B8" s="6" t="s">
        <v>15</v>
      </c>
      <c r="C8" s="6" t="s">
        <v>21</v>
      </c>
      <c r="D8" s="7" t="s">
        <v>22</v>
      </c>
      <c r="E8" s="6" t="s">
        <v>11</v>
      </c>
      <c r="F8" s="8">
        <v>5792</v>
      </c>
      <c r="G8" s="9">
        <f t="shared" ref="G8:G15" si="0">F8*12*0.105*0.25</f>
        <v>1824.48</v>
      </c>
    </row>
    <row r="9" ht="30" customHeight="1" spans="1:7">
      <c r="A9" s="4">
        <v>7</v>
      </c>
      <c r="B9" s="6" t="s">
        <v>15</v>
      </c>
      <c r="C9" s="6" t="s">
        <v>23</v>
      </c>
      <c r="D9" s="7" t="s">
        <v>19</v>
      </c>
      <c r="E9" s="6" t="s">
        <v>11</v>
      </c>
      <c r="F9" s="8">
        <v>5069</v>
      </c>
      <c r="G9" s="9">
        <f>F9*11*0.105*0.25</f>
        <v>1463.67375</v>
      </c>
    </row>
    <row r="10" ht="30" customHeight="1" spans="1:7">
      <c r="A10" s="4">
        <v>8</v>
      </c>
      <c r="B10" s="6" t="s">
        <v>15</v>
      </c>
      <c r="C10" s="6" t="s">
        <v>24</v>
      </c>
      <c r="D10" s="8" t="s">
        <v>22</v>
      </c>
      <c r="E10" s="6" t="s">
        <v>11</v>
      </c>
      <c r="F10" s="8">
        <v>5716</v>
      </c>
      <c r="G10" s="9">
        <f t="shared" si="0"/>
        <v>1800.54</v>
      </c>
    </row>
    <row r="11" ht="30" customHeight="1" spans="1:7">
      <c r="A11" s="4">
        <v>9</v>
      </c>
      <c r="B11" s="6" t="s">
        <v>15</v>
      </c>
      <c r="C11" s="6" t="s">
        <v>25</v>
      </c>
      <c r="D11" s="7" t="s">
        <v>19</v>
      </c>
      <c r="E11" s="6" t="s">
        <v>11</v>
      </c>
      <c r="F11" s="8" t="s">
        <v>20</v>
      </c>
      <c r="G11" s="9">
        <f>5069*3*0.105*0.25+5263*7*0.105*0.25</f>
        <v>1366.26</v>
      </c>
    </row>
    <row r="12" ht="30" customHeight="1" spans="1:7">
      <c r="A12" s="4">
        <v>10</v>
      </c>
      <c r="B12" s="6" t="s">
        <v>26</v>
      </c>
      <c r="C12" s="6" t="s">
        <v>27</v>
      </c>
      <c r="D12" s="7" t="s">
        <v>28</v>
      </c>
      <c r="E12" s="6" t="s">
        <v>11</v>
      </c>
      <c r="F12" s="8">
        <v>5069</v>
      </c>
      <c r="G12" s="9">
        <f>F12*7*0.105*0.25</f>
        <v>931.42875</v>
      </c>
    </row>
    <row r="13" ht="30" customHeight="1" spans="1:7">
      <c r="A13" s="4">
        <v>11</v>
      </c>
      <c r="B13" s="6" t="s">
        <v>26</v>
      </c>
      <c r="C13" s="6" t="s">
        <v>29</v>
      </c>
      <c r="D13" s="8" t="s">
        <v>22</v>
      </c>
      <c r="E13" s="6" t="s">
        <v>11</v>
      </c>
      <c r="F13" s="8">
        <v>5246</v>
      </c>
      <c r="G13" s="9">
        <f t="shared" si="0"/>
        <v>1652.49</v>
      </c>
    </row>
    <row r="14" ht="30" customHeight="1" spans="1:7">
      <c r="A14" s="4">
        <v>12</v>
      </c>
      <c r="B14" s="6" t="s">
        <v>30</v>
      </c>
      <c r="C14" s="6" t="s">
        <v>31</v>
      </c>
      <c r="D14" s="8" t="s">
        <v>22</v>
      </c>
      <c r="E14" s="6" t="s">
        <v>11</v>
      </c>
      <c r="F14" s="8">
        <v>5069</v>
      </c>
      <c r="G14" s="9">
        <f t="shared" si="0"/>
        <v>1596.735</v>
      </c>
    </row>
    <row r="15" ht="30" customHeight="1" spans="1:7">
      <c r="A15" s="4">
        <v>13</v>
      </c>
      <c r="B15" s="6" t="s">
        <v>30</v>
      </c>
      <c r="C15" s="6" t="s">
        <v>32</v>
      </c>
      <c r="D15" s="8" t="s">
        <v>22</v>
      </c>
      <c r="E15" s="6" t="s">
        <v>11</v>
      </c>
      <c r="F15" s="8">
        <v>5069</v>
      </c>
      <c r="G15" s="9">
        <f t="shared" si="0"/>
        <v>1596.735</v>
      </c>
    </row>
    <row r="16" ht="30" customHeight="1" spans="1:7">
      <c r="A16" s="4">
        <v>14</v>
      </c>
      <c r="B16" s="6" t="s">
        <v>33</v>
      </c>
      <c r="C16" s="6" t="s">
        <v>34</v>
      </c>
      <c r="D16" s="7" t="s">
        <v>35</v>
      </c>
      <c r="E16" s="6" t="s">
        <v>11</v>
      </c>
      <c r="F16" s="8">
        <v>5069</v>
      </c>
      <c r="G16" s="9">
        <f>F16*9*0.105*0.25</f>
        <v>1197.55125</v>
      </c>
    </row>
    <row r="17" ht="30" customHeight="1" spans="1:7">
      <c r="A17" s="4">
        <v>15</v>
      </c>
      <c r="B17" s="6" t="s">
        <v>36</v>
      </c>
      <c r="C17" s="6" t="s">
        <v>37</v>
      </c>
      <c r="D17" s="8" t="s">
        <v>22</v>
      </c>
      <c r="E17" s="6" t="s">
        <v>11</v>
      </c>
      <c r="F17" s="8">
        <v>5069</v>
      </c>
      <c r="G17" s="9">
        <f>F17*12*0.085*0.25</f>
        <v>1292.595</v>
      </c>
    </row>
    <row r="18" ht="30" customHeight="1" spans="1:7">
      <c r="A18" s="4">
        <v>16</v>
      </c>
      <c r="B18" s="6" t="s">
        <v>38</v>
      </c>
      <c r="C18" s="6" t="s">
        <v>39</v>
      </c>
      <c r="D18" s="7" t="s">
        <v>40</v>
      </c>
      <c r="E18" s="6" t="s">
        <v>11</v>
      </c>
      <c r="F18" s="8">
        <v>5069</v>
      </c>
      <c r="G18" s="9">
        <f>F18*4*0.105*0.25</f>
        <v>532.245</v>
      </c>
    </row>
    <row r="19" ht="30" customHeight="1" spans="1:7">
      <c r="A19" s="4">
        <v>17</v>
      </c>
      <c r="B19" s="6" t="s">
        <v>41</v>
      </c>
      <c r="C19" s="6" t="s">
        <v>42</v>
      </c>
      <c r="D19" s="8" t="s">
        <v>22</v>
      </c>
      <c r="E19" s="6" t="s">
        <v>11</v>
      </c>
      <c r="F19" s="8">
        <v>5069</v>
      </c>
      <c r="G19" s="9">
        <f>F19*12*0.105*0.25</f>
        <v>1596.735</v>
      </c>
    </row>
    <row r="20" ht="30" customHeight="1" spans="1:7">
      <c r="A20" s="4">
        <v>18</v>
      </c>
      <c r="B20" s="6" t="s">
        <v>43</v>
      </c>
      <c r="C20" s="6" t="s">
        <v>44</v>
      </c>
      <c r="D20" s="8" t="s">
        <v>45</v>
      </c>
      <c r="E20" s="6" t="s">
        <v>11</v>
      </c>
      <c r="F20" s="8">
        <v>5069</v>
      </c>
      <c r="G20" s="9">
        <f>F20*12*0.105*0.25</f>
        <v>1596.735</v>
      </c>
    </row>
    <row r="21" ht="30" customHeight="1" spans="1:7">
      <c r="A21" s="4">
        <v>19</v>
      </c>
      <c r="B21" s="6" t="s">
        <v>46</v>
      </c>
      <c r="C21" s="6" t="s">
        <v>47</v>
      </c>
      <c r="D21" s="7" t="s">
        <v>48</v>
      </c>
      <c r="E21" s="6" t="s">
        <v>11</v>
      </c>
      <c r="F21" s="8">
        <v>5069</v>
      </c>
      <c r="G21" s="9">
        <f>F21*5*0.105*0.25</f>
        <v>665.30625</v>
      </c>
    </row>
    <row r="22" ht="30" customHeight="1" spans="1:7">
      <c r="A22" s="4">
        <v>20</v>
      </c>
      <c r="B22" s="6" t="s">
        <v>49</v>
      </c>
      <c r="C22" s="6" t="s">
        <v>50</v>
      </c>
      <c r="D22" s="7" t="s">
        <v>28</v>
      </c>
      <c r="E22" s="6" t="s">
        <v>11</v>
      </c>
      <c r="F22" s="7">
        <v>5100</v>
      </c>
      <c r="G22" s="9">
        <f>F22*7*0.105*0.25</f>
        <v>937.125</v>
      </c>
    </row>
    <row r="23" ht="30" customHeight="1" spans="1:7">
      <c r="A23" s="4">
        <v>21</v>
      </c>
      <c r="B23" s="6" t="s">
        <v>51</v>
      </c>
      <c r="C23" s="6" t="s">
        <v>52</v>
      </c>
      <c r="D23" s="8" t="s">
        <v>22</v>
      </c>
      <c r="E23" s="6" t="s">
        <v>11</v>
      </c>
      <c r="F23" s="8">
        <v>5069</v>
      </c>
      <c r="G23" s="9">
        <f>F23*12*0.105*0.25</f>
        <v>1596.735</v>
      </c>
    </row>
    <row r="24" ht="30" customHeight="1" spans="1:7">
      <c r="A24" s="4">
        <v>22</v>
      </c>
      <c r="B24" s="6" t="s">
        <v>51</v>
      </c>
      <c r="C24" s="6" t="s">
        <v>53</v>
      </c>
      <c r="D24" s="8" t="s">
        <v>22</v>
      </c>
      <c r="E24" s="6" t="s">
        <v>11</v>
      </c>
      <c r="F24" s="8">
        <v>5069</v>
      </c>
      <c r="G24" s="9">
        <f>F24*12*0.105*0.25</f>
        <v>1596.735</v>
      </c>
    </row>
    <row r="25" ht="30" customHeight="1" spans="1:7">
      <c r="A25" s="4">
        <v>23</v>
      </c>
      <c r="B25" s="6" t="s">
        <v>51</v>
      </c>
      <c r="C25" s="6" t="s">
        <v>54</v>
      </c>
      <c r="D25" s="8" t="s">
        <v>22</v>
      </c>
      <c r="E25" s="6" t="s">
        <v>11</v>
      </c>
      <c r="F25" s="8">
        <v>5069</v>
      </c>
      <c r="G25" s="9">
        <f>F25*12*0.105*0.25</f>
        <v>1596.735</v>
      </c>
    </row>
    <row r="26" ht="30" customHeight="1" spans="1:7">
      <c r="A26" s="4">
        <v>24</v>
      </c>
      <c r="B26" s="6" t="s">
        <v>51</v>
      </c>
      <c r="C26" s="6" t="s">
        <v>55</v>
      </c>
      <c r="D26" s="8" t="s">
        <v>22</v>
      </c>
      <c r="E26" s="6" t="s">
        <v>11</v>
      </c>
      <c r="F26" s="8">
        <v>5069</v>
      </c>
      <c r="G26" s="9">
        <f>F26*12*0.105*0.25</f>
        <v>1596.735</v>
      </c>
    </row>
    <row r="27" ht="30" customHeight="1" spans="1:7">
      <c r="A27" s="4">
        <v>25</v>
      </c>
      <c r="B27" s="6" t="s">
        <v>51</v>
      </c>
      <c r="C27" s="6" t="s">
        <v>56</v>
      </c>
      <c r="D27" s="7" t="s">
        <v>35</v>
      </c>
      <c r="E27" s="6" t="s">
        <v>11</v>
      </c>
      <c r="F27" s="8">
        <v>5069</v>
      </c>
      <c r="G27" s="10">
        <f>F27*9*0.105*0.25</f>
        <v>1197.55125</v>
      </c>
    </row>
    <row r="28" ht="30" customHeight="1" spans="1:7">
      <c r="A28" s="4">
        <v>26</v>
      </c>
      <c r="B28" s="6" t="s">
        <v>51</v>
      </c>
      <c r="C28" s="6" t="s">
        <v>57</v>
      </c>
      <c r="D28" s="8" t="s">
        <v>13</v>
      </c>
      <c r="E28" s="6" t="s">
        <v>11</v>
      </c>
      <c r="F28" s="8">
        <v>5069</v>
      </c>
      <c r="G28" s="10">
        <f t="shared" ref="G28:G32" si="1">F28*12*0.105*0.25</f>
        <v>1596.735</v>
      </c>
    </row>
    <row r="29" ht="30" customHeight="1" spans="1:7">
      <c r="A29" s="4">
        <v>27</v>
      </c>
      <c r="B29" s="6" t="s">
        <v>51</v>
      </c>
      <c r="C29" s="6" t="s">
        <v>58</v>
      </c>
      <c r="D29" s="7" t="s">
        <v>28</v>
      </c>
      <c r="E29" s="6" t="s">
        <v>11</v>
      </c>
      <c r="F29" s="8">
        <v>5069</v>
      </c>
      <c r="G29" s="10">
        <f>F29*7*0.105*0.25</f>
        <v>931.42875</v>
      </c>
    </row>
    <row r="30" ht="30" customHeight="1" spans="1:7">
      <c r="A30" s="4">
        <v>28</v>
      </c>
      <c r="B30" s="6" t="s">
        <v>51</v>
      </c>
      <c r="C30" s="6" t="s">
        <v>59</v>
      </c>
      <c r="D30" s="8" t="s">
        <v>22</v>
      </c>
      <c r="E30" s="6" t="s">
        <v>11</v>
      </c>
      <c r="F30" s="8">
        <v>5069</v>
      </c>
      <c r="G30" s="10">
        <f t="shared" si="1"/>
        <v>1596.735</v>
      </c>
    </row>
    <row r="31" ht="30" customHeight="1" spans="1:7">
      <c r="A31" s="4">
        <v>29</v>
      </c>
      <c r="B31" s="6" t="s">
        <v>51</v>
      </c>
      <c r="C31" s="6" t="s">
        <v>60</v>
      </c>
      <c r="D31" s="8" t="s">
        <v>22</v>
      </c>
      <c r="E31" s="6" t="s">
        <v>11</v>
      </c>
      <c r="F31" s="8">
        <v>5069</v>
      </c>
      <c r="G31" s="10">
        <f t="shared" si="1"/>
        <v>1596.735</v>
      </c>
    </row>
    <row r="32" ht="30" customHeight="1" spans="1:7">
      <c r="A32" s="4">
        <v>30</v>
      </c>
      <c r="B32" s="6" t="s">
        <v>51</v>
      </c>
      <c r="C32" s="6" t="s">
        <v>61</v>
      </c>
      <c r="D32" s="8" t="s">
        <v>22</v>
      </c>
      <c r="E32" s="6" t="s">
        <v>11</v>
      </c>
      <c r="F32" s="8">
        <v>5069</v>
      </c>
      <c r="G32" s="10">
        <f t="shared" si="1"/>
        <v>1596.735</v>
      </c>
    </row>
    <row r="33" ht="30" customHeight="1" spans="1:7">
      <c r="A33" s="4">
        <v>31</v>
      </c>
      <c r="B33" s="6" t="s">
        <v>51</v>
      </c>
      <c r="C33" s="6" t="s">
        <v>62</v>
      </c>
      <c r="D33" s="8" t="s">
        <v>22</v>
      </c>
      <c r="E33" s="6" t="s">
        <v>11</v>
      </c>
      <c r="F33" s="8">
        <v>5069</v>
      </c>
      <c r="G33" s="10">
        <f t="shared" ref="G33:G35" si="2">F33*12*0.105*0.25</f>
        <v>1596.735</v>
      </c>
    </row>
    <row r="34" ht="30" customHeight="1" spans="1:7">
      <c r="A34" s="4">
        <v>32</v>
      </c>
      <c r="B34" s="6" t="s">
        <v>63</v>
      </c>
      <c r="C34" s="6" t="s">
        <v>64</v>
      </c>
      <c r="D34" s="6" t="s">
        <v>45</v>
      </c>
      <c r="E34" s="6" t="s">
        <v>11</v>
      </c>
      <c r="F34" s="8">
        <v>5069</v>
      </c>
      <c r="G34" s="9">
        <f t="shared" si="2"/>
        <v>1596.735</v>
      </c>
    </row>
    <row r="35" ht="30" customHeight="1" spans="1:7">
      <c r="A35" s="4">
        <v>33</v>
      </c>
      <c r="B35" s="6" t="s">
        <v>65</v>
      </c>
      <c r="C35" s="6" t="s">
        <v>66</v>
      </c>
      <c r="D35" s="7" t="s">
        <v>22</v>
      </c>
      <c r="E35" s="6" t="s">
        <v>11</v>
      </c>
      <c r="F35" s="8">
        <v>7678</v>
      </c>
      <c r="G35" s="9">
        <f t="shared" si="2"/>
        <v>2418.57</v>
      </c>
    </row>
    <row r="36" ht="30" customHeight="1" spans="1:7">
      <c r="A36" s="4">
        <v>34</v>
      </c>
      <c r="B36" s="6" t="s">
        <v>67</v>
      </c>
      <c r="C36" s="6" t="s">
        <v>68</v>
      </c>
      <c r="D36" s="7" t="s">
        <v>40</v>
      </c>
      <c r="E36" s="6" t="s">
        <v>11</v>
      </c>
      <c r="F36" s="8">
        <v>5069</v>
      </c>
      <c r="G36" s="9">
        <f>F36*4*0.105*0.25</f>
        <v>532.245</v>
      </c>
    </row>
    <row r="37" ht="30" customHeight="1" spans="1:7">
      <c r="A37" s="4">
        <v>35</v>
      </c>
      <c r="B37" s="6" t="s">
        <v>69</v>
      </c>
      <c r="C37" s="6" t="s">
        <v>70</v>
      </c>
      <c r="D37" s="7" t="s">
        <v>10</v>
      </c>
      <c r="E37" s="6" t="s">
        <v>11</v>
      </c>
      <c r="F37" s="8">
        <v>5069</v>
      </c>
      <c r="G37" s="9">
        <f>F37*9*0.105*0.25</f>
        <v>1197.55125</v>
      </c>
    </row>
    <row r="38" ht="30" customHeight="1" spans="1:7">
      <c r="A38" s="4">
        <v>36</v>
      </c>
      <c r="B38" s="6" t="s">
        <v>69</v>
      </c>
      <c r="C38" s="6" t="s">
        <v>71</v>
      </c>
      <c r="D38" s="7" t="s">
        <v>72</v>
      </c>
      <c r="E38" s="6" t="s">
        <v>11</v>
      </c>
      <c r="F38" s="8">
        <v>5069</v>
      </c>
      <c r="G38" s="9">
        <f t="shared" ref="G38:G41" si="3">F38*12*0.105*0.25</f>
        <v>1596.735</v>
      </c>
    </row>
    <row r="39" ht="30" customHeight="1" spans="1:7">
      <c r="A39" s="4">
        <v>37</v>
      </c>
      <c r="B39" s="6" t="s">
        <v>73</v>
      </c>
      <c r="C39" s="6" t="s">
        <v>74</v>
      </c>
      <c r="D39" s="7" t="s">
        <v>22</v>
      </c>
      <c r="E39" s="6" t="s">
        <v>11</v>
      </c>
      <c r="F39" s="7">
        <v>5916</v>
      </c>
      <c r="G39" s="9">
        <f t="shared" si="3"/>
        <v>1863.54</v>
      </c>
    </row>
    <row r="40" ht="30" customHeight="1" spans="1:7">
      <c r="A40" s="4">
        <v>38</v>
      </c>
      <c r="B40" s="6" t="s">
        <v>73</v>
      </c>
      <c r="C40" s="6" t="s">
        <v>75</v>
      </c>
      <c r="D40" s="6" t="s">
        <v>22</v>
      </c>
      <c r="E40" s="6" t="s">
        <v>11</v>
      </c>
      <c r="F40" s="6">
        <v>5514</v>
      </c>
      <c r="G40" s="9">
        <f t="shared" si="3"/>
        <v>1736.91</v>
      </c>
    </row>
    <row r="41" ht="30" customHeight="1" spans="1:7">
      <c r="A41" s="4">
        <v>39</v>
      </c>
      <c r="B41" s="6" t="s">
        <v>73</v>
      </c>
      <c r="C41" s="6" t="s">
        <v>76</v>
      </c>
      <c r="D41" s="6" t="s">
        <v>22</v>
      </c>
      <c r="E41" s="6" t="s">
        <v>11</v>
      </c>
      <c r="F41" s="6">
        <v>6639</v>
      </c>
      <c r="G41" s="9">
        <f t="shared" si="3"/>
        <v>2091.285</v>
      </c>
    </row>
    <row r="42" ht="30" customHeight="1" spans="1:7">
      <c r="A42" s="4">
        <v>40</v>
      </c>
      <c r="B42" s="6" t="s">
        <v>77</v>
      </c>
      <c r="C42" s="6" t="s">
        <v>78</v>
      </c>
      <c r="D42" s="6" t="s">
        <v>40</v>
      </c>
      <c r="E42" s="6" t="s">
        <v>11</v>
      </c>
      <c r="F42" s="8">
        <v>5069</v>
      </c>
      <c r="G42" s="9">
        <f>F42*4*0.105*0.25</f>
        <v>532.245</v>
      </c>
    </row>
    <row r="43" ht="30" customHeight="1" spans="1:7">
      <c r="A43" s="4">
        <v>41</v>
      </c>
      <c r="B43" s="6" t="s">
        <v>79</v>
      </c>
      <c r="C43" s="6" t="s">
        <v>80</v>
      </c>
      <c r="D43" s="6" t="s">
        <v>35</v>
      </c>
      <c r="E43" s="6" t="s">
        <v>11</v>
      </c>
      <c r="F43" s="8">
        <v>5069</v>
      </c>
      <c r="G43" s="9">
        <f>F43*9*0.105*0.25</f>
        <v>1197.55125</v>
      </c>
    </row>
    <row r="44" ht="30" customHeight="1" spans="1:7">
      <c r="A44" s="4">
        <v>42</v>
      </c>
      <c r="B44" s="6" t="s">
        <v>79</v>
      </c>
      <c r="C44" s="6" t="s">
        <v>81</v>
      </c>
      <c r="D44" s="6" t="s">
        <v>22</v>
      </c>
      <c r="E44" s="6" t="s">
        <v>11</v>
      </c>
      <c r="F44" s="7">
        <v>6000</v>
      </c>
      <c r="G44" s="9">
        <f t="shared" ref="G44:G53" si="4">F44*12*0.105*0.25</f>
        <v>1890</v>
      </c>
    </row>
    <row r="45" ht="30" customHeight="1" spans="1:7">
      <c r="A45" s="4">
        <v>43</v>
      </c>
      <c r="B45" s="6" t="s">
        <v>79</v>
      </c>
      <c r="C45" s="6" t="s">
        <v>82</v>
      </c>
      <c r="D45" s="6" t="s">
        <v>19</v>
      </c>
      <c r="E45" s="6" t="s">
        <v>11</v>
      </c>
      <c r="F45" s="8">
        <v>5069</v>
      </c>
      <c r="G45" s="9">
        <f>F45*11*0.105*0.25</f>
        <v>1463.67375</v>
      </c>
    </row>
    <row r="46" ht="30" customHeight="1" spans="1:7">
      <c r="A46" s="4">
        <v>44</v>
      </c>
      <c r="B46" s="6" t="s">
        <v>79</v>
      </c>
      <c r="C46" s="6" t="s">
        <v>83</v>
      </c>
      <c r="D46" s="6" t="s">
        <v>19</v>
      </c>
      <c r="E46" s="6" t="s">
        <v>11</v>
      </c>
      <c r="F46" s="8">
        <v>5069</v>
      </c>
      <c r="G46" s="9">
        <f>F46*11*0.105*0.25</f>
        <v>1463.67375</v>
      </c>
    </row>
    <row r="47" ht="30" customHeight="1" spans="1:7">
      <c r="A47" s="4">
        <v>45</v>
      </c>
      <c r="B47" s="6" t="s">
        <v>84</v>
      </c>
      <c r="C47" s="6" t="s">
        <v>85</v>
      </c>
      <c r="D47" s="6" t="s">
        <v>22</v>
      </c>
      <c r="E47" s="6" t="s">
        <v>11</v>
      </c>
      <c r="F47" s="8">
        <v>5069</v>
      </c>
      <c r="G47" s="9">
        <f t="shared" si="4"/>
        <v>1596.735</v>
      </c>
    </row>
    <row r="48" ht="30" customHeight="1" spans="1:7">
      <c r="A48" s="4">
        <v>46</v>
      </c>
      <c r="B48" s="6" t="s">
        <v>84</v>
      </c>
      <c r="C48" s="6" t="s">
        <v>86</v>
      </c>
      <c r="D48" s="6" t="s">
        <v>48</v>
      </c>
      <c r="E48" s="6" t="s">
        <v>11</v>
      </c>
      <c r="F48" s="8">
        <v>5069</v>
      </c>
      <c r="G48" s="9">
        <f>F48*5*0.105*0.25</f>
        <v>665.30625</v>
      </c>
    </row>
    <row r="49" ht="30" customHeight="1" spans="1:7">
      <c r="A49" s="4">
        <v>47</v>
      </c>
      <c r="B49" s="6" t="s">
        <v>87</v>
      </c>
      <c r="C49" s="6" t="s">
        <v>88</v>
      </c>
      <c r="D49" s="6" t="s">
        <v>22</v>
      </c>
      <c r="E49" s="6" t="s">
        <v>11</v>
      </c>
      <c r="F49" s="8">
        <v>5069</v>
      </c>
      <c r="G49" s="9">
        <f t="shared" si="4"/>
        <v>1596.735</v>
      </c>
    </row>
    <row r="50" ht="30" customHeight="1" spans="1:7">
      <c r="A50" s="4">
        <v>48</v>
      </c>
      <c r="B50" s="6" t="s">
        <v>87</v>
      </c>
      <c r="C50" s="6" t="s">
        <v>89</v>
      </c>
      <c r="D50" s="6" t="s">
        <v>22</v>
      </c>
      <c r="E50" s="6" t="s">
        <v>11</v>
      </c>
      <c r="F50" s="8">
        <v>5069</v>
      </c>
      <c r="G50" s="9">
        <f t="shared" si="4"/>
        <v>1596.735</v>
      </c>
    </row>
    <row r="51" ht="30" customHeight="1" spans="1:7">
      <c r="A51" s="4">
        <v>49</v>
      </c>
      <c r="B51" s="6" t="s">
        <v>87</v>
      </c>
      <c r="C51" s="6" t="s">
        <v>90</v>
      </c>
      <c r="D51" s="6" t="s">
        <v>22</v>
      </c>
      <c r="E51" s="6" t="s">
        <v>11</v>
      </c>
      <c r="F51" s="8">
        <v>5069</v>
      </c>
      <c r="G51" s="9">
        <f t="shared" si="4"/>
        <v>1596.735</v>
      </c>
    </row>
    <row r="52" ht="30" customHeight="1" spans="1:7">
      <c r="A52" s="4">
        <v>50</v>
      </c>
      <c r="B52" s="6" t="s">
        <v>87</v>
      </c>
      <c r="C52" s="6" t="s">
        <v>91</v>
      </c>
      <c r="D52" s="6" t="s">
        <v>22</v>
      </c>
      <c r="E52" s="6" t="s">
        <v>11</v>
      </c>
      <c r="F52" s="8">
        <v>5069</v>
      </c>
      <c r="G52" s="9">
        <f t="shared" si="4"/>
        <v>1596.735</v>
      </c>
    </row>
    <row r="53" ht="30" customHeight="1" spans="1:7">
      <c r="A53" s="4">
        <v>51</v>
      </c>
      <c r="B53" s="6" t="s">
        <v>92</v>
      </c>
      <c r="C53" s="6" t="s">
        <v>93</v>
      </c>
      <c r="D53" s="6" t="s">
        <v>22</v>
      </c>
      <c r="E53" s="6" t="s">
        <v>11</v>
      </c>
      <c r="F53" s="8">
        <v>5069</v>
      </c>
      <c r="G53" s="9">
        <f t="shared" si="4"/>
        <v>1596.735</v>
      </c>
    </row>
    <row r="54" ht="30" customHeight="1" spans="1:7">
      <c r="A54" s="4">
        <v>52</v>
      </c>
      <c r="B54" s="6" t="s">
        <v>94</v>
      </c>
      <c r="C54" s="6" t="s">
        <v>95</v>
      </c>
      <c r="D54" s="6" t="s">
        <v>19</v>
      </c>
      <c r="E54" s="6" t="s">
        <v>11</v>
      </c>
      <c r="F54" s="8">
        <v>5069</v>
      </c>
      <c r="G54" s="9">
        <f>F54*9*0.105*0.25</f>
        <v>1197.55125</v>
      </c>
    </row>
    <row r="55" ht="30" customHeight="1" spans="1:7">
      <c r="A55" s="4">
        <v>53</v>
      </c>
      <c r="B55" s="6" t="s">
        <v>96</v>
      </c>
      <c r="C55" s="6" t="s">
        <v>97</v>
      </c>
      <c r="D55" s="6" t="s">
        <v>22</v>
      </c>
      <c r="E55" s="6" t="s">
        <v>11</v>
      </c>
      <c r="F55" s="8">
        <v>5069</v>
      </c>
      <c r="G55" s="9">
        <f>F55*12*0.105*0.25</f>
        <v>1596.735</v>
      </c>
    </row>
    <row r="56" ht="30" customHeight="1" spans="1:7">
      <c r="A56" s="4">
        <v>54</v>
      </c>
      <c r="B56" s="6" t="s">
        <v>98</v>
      </c>
      <c r="C56" s="6" t="s">
        <v>99</v>
      </c>
      <c r="D56" s="6" t="s">
        <v>40</v>
      </c>
      <c r="E56" s="6" t="s">
        <v>11</v>
      </c>
      <c r="F56" s="8">
        <v>5069</v>
      </c>
      <c r="G56" s="9">
        <f t="shared" ref="G56:G60" si="5">F56*4*0.105*0.25</f>
        <v>532.245</v>
      </c>
    </row>
    <row r="57" ht="30" customHeight="1" spans="1:7">
      <c r="A57" s="4">
        <v>55</v>
      </c>
      <c r="B57" s="6" t="s">
        <v>98</v>
      </c>
      <c r="C57" s="6" t="s">
        <v>100</v>
      </c>
      <c r="D57" s="6" t="s">
        <v>72</v>
      </c>
      <c r="E57" s="6" t="s">
        <v>11</v>
      </c>
      <c r="F57" s="8">
        <v>5069</v>
      </c>
      <c r="G57" s="9">
        <f>F57*12*0.105*0.25</f>
        <v>1596.735</v>
      </c>
    </row>
    <row r="58" ht="30" customHeight="1" spans="1:7">
      <c r="A58" s="4">
        <v>56</v>
      </c>
      <c r="B58" s="6" t="s">
        <v>98</v>
      </c>
      <c r="C58" s="6" t="s">
        <v>101</v>
      </c>
      <c r="D58" s="6" t="s">
        <v>40</v>
      </c>
      <c r="E58" s="6" t="s">
        <v>11</v>
      </c>
      <c r="F58" s="8">
        <v>5069</v>
      </c>
      <c r="G58" s="9">
        <f t="shared" si="5"/>
        <v>532.245</v>
      </c>
    </row>
    <row r="59" ht="30" customHeight="1" spans="1:7">
      <c r="A59" s="4">
        <v>57</v>
      </c>
      <c r="B59" s="6" t="s">
        <v>102</v>
      </c>
      <c r="C59" s="6" t="s">
        <v>103</v>
      </c>
      <c r="D59" s="6" t="s">
        <v>40</v>
      </c>
      <c r="E59" s="6" t="s">
        <v>11</v>
      </c>
      <c r="F59" s="8">
        <v>5069</v>
      </c>
      <c r="G59" s="9">
        <f t="shared" si="5"/>
        <v>532.245</v>
      </c>
    </row>
    <row r="60" ht="30" customHeight="1" spans="1:7">
      <c r="A60" s="4">
        <v>58</v>
      </c>
      <c r="B60" s="6" t="s">
        <v>102</v>
      </c>
      <c r="C60" s="6" t="s">
        <v>104</v>
      </c>
      <c r="D60" s="6" t="s">
        <v>40</v>
      </c>
      <c r="E60" s="6" t="s">
        <v>11</v>
      </c>
      <c r="F60" s="8">
        <v>5069</v>
      </c>
      <c r="G60" s="9">
        <f t="shared" si="5"/>
        <v>532.245</v>
      </c>
    </row>
    <row r="61" ht="30" customHeight="1" spans="1:7">
      <c r="A61" s="4">
        <v>59</v>
      </c>
      <c r="B61" s="6" t="s">
        <v>105</v>
      </c>
      <c r="C61" s="6" t="s">
        <v>106</v>
      </c>
      <c r="D61" s="6" t="s">
        <v>10</v>
      </c>
      <c r="E61" s="6" t="s">
        <v>11</v>
      </c>
      <c r="F61" s="8">
        <v>5069</v>
      </c>
      <c r="G61" s="9">
        <f>F61*10*0.105*0.25</f>
        <v>1330.6125</v>
      </c>
    </row>
    <row r="62" ht="30" customHeight="1" spans="1:7">
      <c r="A62" s="4">
        <v>60</v>
      </c>
      <c r="B62" s="6" t="s">
        <v>105</v>
      </c>
      <c r="C62" s="6" t="s">
        <v>107</v>
      </c>
      <c r="D62" s="6" t="s">
        <v>13</v>
      </c>
      <c r="E62" s="6" t="s">
        <v>11</v>
      </c>
      <c r="F62" s="8">
        <v>5069</v>
      </c>
      <c r="G62" s="9">
        <f t="shared" ref="G62:G66" si="6">F62*12*0.105*0.25</f>
        <v>1596.735</v>
      </c>
    </row>
    <row r="63" ht="30" customHeight="1" spans="1:7">
      <c r="A63" s="4">
        <v>61</v>
      </c>
      <c r="B63" s="6" t="s">
        <v>108</v>
      </c>
      <c r="C63" s="6" t="s">
        <v>109</v>
      </c>
      <c r="D63" s="6" t="s">
        <v>19</v>
      </c>
      <c r="E63" s="6" t="s">
        <v>11</v>
      </c>
      <c r="F63" s="8">
        <v>5069</v>
      </c>
      <c r="G63" s="9">
        <f>F63*11*0.105*0.25</f>
        <v>1463.67375</v>
      </c>
    </row>
    <row r="64" ht="30" customHeight="1" spans="1:7">
      <c r="A64" s="4">
        <v>62</v>
      </c>
      <c r="B64" s="6" t="s">
        <v>108</v>
      </c>
      <c r="C64" s="6" t="s">
        <v>110</v>
      </c>
      <c r="D64" s="6" t="s">
        <v>28</v>
      </c>
      <c r="E64" s="6" t="s">
        <v>11</v>
      </c>
      <c r="F64" s="8">
        <v>5069</v>
      </c>
      <c r="G64" s="9">
        <f>F64*7*0.105*0.25</f>
        <v>931.42875</v>
      </c>
    </row>
    <row r="65" ht="30" customHeight="1" spans="1:7">
      <c r="A65" s="4">
        <v>63</v>
      </c>
      <c r="B65" s="6" t="s">
        <v>108</v>
      </c>
      <c r="C65" s="6" t="s">
        <v>111</v>
      </c>
      <c r="D65" s="6" t="s">
        <v>22</v>
      </c>
      <c r="E65" s="6" t="s">
        <v>11</v>
      </c>
      <c r="F65" s="8">
        <v>5069</v>
      </c>
      <c r="G65" s="9">
        <f t="shared" si="6"/>
        <v>1596.735</v>
      </c>
    </row>
    <row r="66" ht="30" customHeight="1" spans="1:7">
      <c r="A66" s="4">
        <v>64</v>
      </c>
      <c r="B66" s="6" t="s">
        <v>108</v>
      </c>
      <c r="C66" s="6" t="s">
        <v>112</v>
      </c>
      <c r="D66" s="6" t="s">
        <v>72</v>
      </c>
      <c r="E66" s="6" t="s">
        <v>11</v>
      </c>
      <c r="F66" s="8">
        <v>5069</v>
      </c>
      <c r="G66" s="9">
        <f t="shared" si="6"/>
        <v>1596.735</v>
      </c>
    </row>
    <row r="67" ht="30" customHeight="1" spans="1:7">
      <c r="A67" s="4">
        <v>65</v>
      </c>
      <c r="B67" s="6" t="s">
        <v>108</v>
      </c>
      <c r="C67" s="6" t="s">
        <v>113</v>
      </c>
      <c r="D67" s="6" t="s">
        <v>28</v>
      </c>
      <c r="E67" s="6" t="s">
        <v>11</v>
      </c>
      <c r="F67" s="8">
        <v>5069</v>
      </c>
      <c r="G67" s="9">
        <f>F67*7*0.105*0.25</f>
        <v>931.42875</v>
      </c>
    </row>
    <row r="68" ht="30" customHeight="1" spans="1:7">
      <c r="A68" s="4">
        <v>66</v>
      </c>
      <c r="B68" s="6" t="s">
        <v>114</v>
      </c>
      <c r="C68" s="6" t="s">
        <v>115</v>
      </c>
      <c r="D68" s="6" t="s">
        <v>22</v>
      </c>
      <c r="E68" s="6" t="s">
        <v>11</v>
      </c>
      <c r="F68" s="8">
        <v>5069</v>
      </c>
      <c r="G68" s="9">
        <f t="shared" ref="G68:G71" si="7">F68*12*0.105*0.25</f>
        <v>1596.735</v>
      </c>
    </row>
    <row r="69" ht="30" customHeight="1" spans="1:7">
      <c r="A69" s="4">
        <v>67</v>
      </c>
      <c r="B69" s="6" t="s">
        <v>114</v>
      </c>
      <c r="C69" s="6" t="s">
        <v>116</v>
      </c>
      <c r="D69" s="6" t="s">
        <v>22</v>
      </c>
      <c r="E69" s="6" t="s">
        <v>11</v>
      </c>
      <c r="F69" s="8">
        <v>5069</v>
      </c>
      <c r="G69" s="9">
        <f t="shared" si="7"/>
        <v>1596.735</v>
      </c>
    </row>
    <row r="70" ht="30" customHeight="1" spans="1:7">
      <c r="A70" s="4">
        <v>68</v>
      </c>
      <c r="B70" s="6" t="s">
        <v>114</v>
      </c>
      <c r="C70" s="6" t="s">
        <v>117</v>
      </c>
      <c r="D70" s="6" t="s">
        <v>22</v>
      </c>
      <c r="E70" s="6" t="s">
        <v>11</v>
      </c>
      <c r="F70" s="8">
        <v>5069</v>
      </c>
      <c r="G70" s="9">
        <f t="shared" si="7"/>
        <v>1596.735</v>
      </c>
    </row>
    <row r="71" ht="30" customHeight="1" spans="1:7">
      <c r="A71" s="4">
        <v>69</v>
      </c>
      <c r="B71" s="6" t="s">
        <v>118</v>
      </c>
      <c r="C71" s="6" t="s">
        <v>119</v>
      </c>
      <c r="D71" s="6" t="s">
        <v>22</v>
      </c>
      <c r="E71" s="6" t="s">
        <v>11</v>
      </c>
      <c r="F71" s="8">
        <v>5069</v>
      </c>
      <c r="G71" s="9">
        <f t="shared" si="7"/>
        <v>1596.735</v>
      </c>
    </row>
    <row r="72" ht="30" customHeight="1" spans="1:7">
      <c r="A72" s="4">
        <v>70</v>
      </c>
      <c r="B72" s="6" t="s">
        <v>120</v>
      </c>
      <c r="C72" s="6" t="s">
        <v>121</v>
      </c>
      <c r="D72" s="6" t="s">
        <v>48</v>
      </c>
      <c r="E72" s="6" t="s">
        <v>11</v>
      </c>
      <c r="F72" s="8">
        <v>5069</v>
      </c>
      <c r="G72" s="9">
        <f>F72*5*0.105*0.25</f>
        <v>665.30625</v>
      </c>
    </row>
    <row r="73" ht="30" customHeight="1" spans="1:7">
      <c r="A73" s="4">
        <v>71</v>
      </c>
      <c r="B73" s="6" t="s">
        <v>122</v>
      </c>
      <c r="C73" s="6" t="s">
        <v>123</v>
      </c>
      <c r="D73" s="6" t="s">
        <v>72</v>
      </c>
      <c r="E73" s="6" t="s">
        <v>11</v>
      </c>
      <c r="F73" s="8">
        <v>5069</v>
      </c>
      <c r="G73" s="9">
        <f t="shared" ref="G73:G75" si="8">F73*12*0.105*0.25</f>
        <v>1596.735</v>
      </c>
    </row>
    <row r="74" ht="30" customHeight="1" spans="1:7">
      <c r="A74" s="4">
        <v>72</v>
      </c>
      <c r="B74" s="6" t="s">
        <v>124</v>
      </c>
      <c r="C74" s="6" t="s">
        <v>125</v>
      </c>
      <c r="D74" s="6" t="s">
        <v>22</v>
      </c>
      <c r="E74" s="6" t="s">
        <v>11</v>
      </c>
      <c r="F74" s="8">
        <v>5069</v>
      </c>
      <c r="G74" s="9">
        <f t="shared" si="8"/>
        <v>1596.735</v>
      </c>
    </row>
    <row r="75" ht="30" customHeight="1" spans="1:7">
      <c r="A75" s="4">
        <v>73</v>
      </c>
      <c r="B75" s="6" t="s">
        <v>126</v>
      </c>
      <c r="C75" s="6" t="s">
        <v>127</v>
      </c>
      <c r="D75" s="6" t="s">
        <v>22</v>
      </c>
      <c r="E75" s="6" t="s">
        <v>11</v>
      </c>
      <c r="F75" s="8">
        <v>5069</v>
      </c>
      <c r="G75" s="9">
        <f t="shared" si="8"/>
        <v>1596.735</v>
      </c>
    </row>
    <row r="76" ht="30" customHeight="1" spans="1:7">
      <c r="A76" s="4">
        <v>74</v>
      </c>
      <c r="B76" s="6" t="s">
        <v>128</v>
      </c>
      <c r="C76" s="6" t="s">
        <v>129</v>
      </c>
      <c r="D76" s="6" t="s">
        <v>130</v>
      </c>
      <c r="E76" s="6" t="s">
        <v>11</v>
      </c>
      <c r="F76" s="8">
        <v>5069</v>
      </c>
      <c r="G76" s="9">
        <f>F76*3*0.105*0.25</f>
        <v>399.18375</v>
      </c>
    </row>
    <row r="77" ht="30" customHeight="1" spans="1:7">
      <c r="A77" s="4">
        <v>75</v>
      </c>
      <c r="B77" s="6" t="s">
        <v>131</v>
      </c>
      <c r="C77" s="6" t="s">
        <v>132</v>
      </c>
      <c r="D77" s="6" t="s">
        <v>22</v>
      </c>
      <c r="E77" s="6" t="s">
        <v>11</v>
      </c>
      <c r="F77" s="8">
        <v>5069</v>
      </c>
      <c r="G77" s="9">
        <f>F77*12*0.105*0.25</f>
        <v>1596.735</v>
      </c>
    </row>
    <row r="78" ht="30" customHeight="1" spans="1:7">
      <c r="A78" s="4">
        <v>76</v>
      </c>
      <c r="B78" s="6" t="s">
        <v>133</v>
      </c>
      <c r="C78" s="6" t="s">
        <v>134</v>
      </c>
      <c r="D78" s="11" t="s">
        <v>135</v>
      </c>
      <c r="E78" s="6" t="s">
        <v>11</v>
      </c>
      <c r="F78" s="7">
        <v>5069</v>
      </c>
      <c r="G78" s="7">
        <f>F78*0.105*11*0.25</f>
        <v>1463.67375</v>
      </c>
    </row>
    <row r="79" ht="30" customHeight="1" spans="1:7">
      <c r="A79" s="4">
        <v>77</v>
      </c>
      <c r="B79" s="6" t="s">
        <v>136</v>
      </c>
      <c r="C79" s="6" t="s">
        <v>137</v>
      </c>
      <c r="D79" s="11" t="s">
        <v>22</v>
      </c>
      <c r="E79" s="6" t="s">
        <v>11</v>
      </c>
      <c r="F79" s="7">
        <v>5069</v>
      </c>
      <c r="G79" s="7">
        <f t="shared" ref="G79:G84" si="9">F79*0.105*12*0.25</f>
        <v>1596.735</v>
      </c>
    </row>
    <row r="80" ht="30" customHeight="1" spans="1:7">
      <c r="A80" s="4">
        <v>78</v>
      </c>
      <c r="B80" s="6" t="s">
        <v>138</v>
      </c>
      <c r="C80" s="6" t="s">
        <v>139</v>
      </c>
      <c r="D80" s="11" t="s">
        <v>140</v>
      </c>
      <c r="E80" s="6" t="s">
        <v>11</v>
      </c>
      <c r="F80" s="7">
        <v>5069</v>
      </c>
      <c r="G80" s="7">
        <f>F80*0.105*7*0.25</f>
        <v>931.42875</v>
      </c>
    </row>
    <row r="81" ht="30" customHeight="1" spans="1:7">
      <c r="A81" s="4">
        <v>79</v>
      </c>
      <c r="B81" s="6" t="s">
        <v>141</v>
      </c>
      <c r="C81" s="6" t="s">
        <v>142</v>
      </c>
      <c r="D81" s="11" t="s">
        <v>22</v>
      </c>
      <c r="E81" s="6" t="s">
        <v>11</v>
      </c>
      <c r="F81" s="7">
        <v>5069</v>
      </c>
      <c r="G81" s="7">
        <f t="shared" si="9"/>
        <v>1596.735</v>
      </c>
    </row>
    <row r="82" ht="30" customHeight="1" spans="1:7">
      <c r="A82" s="4">
        <v>80</v>
      </c>
      <c r="B82" s="6" t="s">
        <v>143</v>
      </c>
      <c r="C82" s="6" t="s">
        <v>144</v>
      </c>
      <c r="D82" s="11" t="s">
        <v>22</v>
      </c>
      <c r="E82" s="6" t="s">
        <v>11</v>
      </c>
      <c r="F82" s="7">
        <v>5307</v>
      </c>
      <c r="G82" s="7">
        <f t="shared" si="9"/>
        <v>1671.705</v>
      </c>
    </row>
    <row r="83" ht="30" customHeight="1" spans="1:7">
      <c r="A83" s="4">
        <v>81</v>
      </c>
      <c r="B83" s="6" t="s">
        <v>143</v>
      </c>
      <c r="C83" s="6" t="s">
        <v>145</v>
      </c>
      <c r="D83" s="11" t="s">
        <v>22</v>
      </c>
      <c r="E83" s="6" t="s">
        <v>11</v>
      </c>
      <c r="F83" s="7">
        <v>5069</v>
      </c>
      <c r="G83" s="7">
        <f t="shared" si="9"/>
        <v>1596.735</v>
      </c>
    </row>
    <row r="84" ht="30" customHeight="1" spans="1:7">
      <c r="A84" s="4">
        <v>82</v>
      </c>
      <c r="B84" s="6" t="s">
        <v>146</v>
      </c>
      <c r="C84" s="6" t="s">
        <v>147</v>
      </c>
      <c r="D84" s="11" t="s">
        <v>148</v>
      </c>
      <c r="E84" s="6" t="s">
        <v>11</v>
      </c>
      <c r="F84" s="7">
        <v>5069</v>
      </c>
      <c r="G84" s="7">
        <f t="shared" si="9"/>
        <v>1596.735</v>
      </c>
    </row>
    <row r="85" ht="30" customHeight="1" spans="1:7">
      <c r="A85" s="4">
        <v>83</v>
      </c>
      <c r="B85" s="6" t="s">
        <v>149</v>
      </c>
      <c r="C85" s="6" t="s">
        <v>150</v>
      </c>
      <c r="D85" s="11" t="s">
        <v>151</v>
      </c>
      <c r="E85" s="6" t="s">
        <v>11</v>
      </c>
      <c r="F85" s="7">
        <v>5069</v>
      </c>
      <c r="G85" s="7">
        <f>F85*0.105*3*0.25</f>
        <v>399.18375</v>
      </c>
    </row>
    <row r="86" ht="30" customHeight="1" spans="1:7">
      <c r="A86" s="4">
        <v>84</v>
      </c>
      <c r="B86" s="6" t="s">
        <v>149</v>
      </c>
      <c r="C86" s="6" t="s">
        <v>152</v>
      </c>
      <c r="D86" s="11" t="s">
        <v>153</v>
      </c>
      <c r="E86" s="6" t="s">
        <v>11</v>
      </c>
      <c r="F86" s="7">
        <v>5069</v>
      </c>
      <c r="G86" s="7">
        <f t="shared" ref="G86:G89" si="10">F86*0.105*4*0.25</f>
        <v>532.245</v>
      </c>
    </row>
    <row r="87" ht="30" customHeight="1" spans="1:7">
      <c r="A87" s="4">
        <v>85</v>
      </c>
      <c r="B87" s="6" t="s">
        <v>149</v>
      </c>
      <c r="C87" s="6" t="s">
        <v>154</v>
      </c>
      <c r="D87" s="11" t="s">
        <v>153</v>
      </c>
      <c r="E87" s="6" t="s">
        <v>11</v>
      </c>
      <c r="F87" s="7">
        <v>5069</v>
      </c>
      <c r="G87" s="7">
        <f t="shared" si="10"/>
        <v>532.245</v>
      </c>
    </row>
    <row r="88" ht="30" customHeight="1" spans="1:7">
      <c r="A88" s="4">
        <v>86</v>
      </c>
      <c r="B88" s="6" t="s">
        <v>149</v>
      </c>
      <c r="C88" s="6" t="s">
        <v>155</v>
      </c>
      <c r="D88" s="11" t="s">
        <v>151</v>
      </c>
      <c r="E88" s="6" t="s">
        <v>11</v>
      </c>
      <c r="F88" s="7">
        <v>5069</v>
      </c>
      <c r="G88" s="7">
        <f>F88*0.105*3*0.25</f>
        <v>399.18375</v>
      </c>
    </row>
    <row r="89" ht="30" customHeight="1" spans="1:7">
      <c r="A89" s="4">
        <v>87</v>
      </c>
      <c r="B89" s="6" t="s">
        <v>149</v>
      </c>
      <c r="C89" s="6" t="s">
        <v>156</v>
      </c>
      <c r="D89" s="11" t="s">
        <v>153</v>
      </c>
      <c r="E89" s="6" t="s">
        <v>11</v>
      </c>
      <c r="F89" s="7">
        <v>5069</v>
      </c>
      <c r="G89" s="7">
        <f t="shared" si="10"/>
        <v>532.245</v>
      </c>
    </row>
    <row r="90" ht="30" customHeight="1" spans="1:7">
      <c r="A90" s="4">
        <v>88</v>
      </c>
      <c r="B90" s="6" t="s">
        <v>157</v>
      </c>
      <c r="C90" s="6" t="s">
        <v>158</v>
      </c>
      <c r="D90" s="11" t="s">
        <v>45</v>
      </c>
      <c r="E90" s="6" t="s">
        <v>11</v>
      </c>
      <c r="F90" s="7">
        <v>5069</v>
      </c>
      <c r="G90" s="7">
        <f>F90*0.105*12*0.25</f>
        <v>1596.735</v>
      </c>
    </row>
    <row r="91" ht="30" customHeight="1" spans="1:7">
      <c r="A91" s="4">
        <v>89</v>
      </c>
      <c r="B91" s="6" t="s">
        <v>157</v>
      </c>
      <c r="C91" s="6" t="s">
        <v>159</v>
      </c>
      <c r="D91" s="11" t="s">
        <v>160</v>
      </c>
      <c r="E91" s="6" t="s">
        <v>11</v>
      </c>
      <c r="F91" s="7">
        <v>5069</v>
      </c>
      <c r="G91" s="7">
        <f>F91*0.105*2*0.25</f>
        <v>266.1225</v>
      </c>
    </row>
    <row r="92" ht="30" customHeight="1" spans="1:7">
      <c r="A92" s="4">
        <v>90</v>
      </c>
      <c r="B92" s="6" t="s">
        <v>157</v>
      </c>
      <c r="C92" s="6" t="s">
        <v>161</v>
      </c>
      <c r="D92" s="11" t="s">
        <v>22</v>
      </c>
      <c r="E92" s="6" t="s">
        <v>11</v>
      </c>
      <c r="F92" s="7">
        <v>5069</v>
      </c>
      <c r="G92" s="7">
        <f t="shared" ref="G92:G95" si="11">5069*0.105*12*0.25</f>
        <v>1596.735</v>
      </c>
    </row>
    <row r="93" ht="30" customHeight="1" spans="1:7">
      <c r="A93" s="4">
        <v>91</v>
      </c>
      <c r="B93" s="6" t="s">
        <v>157</v>
      </c>
      <c r="C93" s="6" t="s">
        <v>162</v>
      </c>
      <c r="D93" s="11" t="s">
        <v>22</v>
      </c>
      <c r="E93" s="6" t="s">
        <v>11</v>
      </c>
      <c r="F93" s="7">
        <v>5069</v>
      </c>
      <c r="G93" s="7">
        <f t="shared" si="11"/>
        <v>1596.735</v>
      </c>
    </row>
    <row r="94" ht="30" customHeight="1" spans="1:7">
      <c r="A94" s="4">
        <v>92</v>
      </c>
      <c r="B94" s="6" t="s">
        <v>157</v>
      </c>
      <c r="C94" s="6" t="s">
        <v>163</v>
      </c>
      <c r="D94" s="11" t="s">
        <v>22</v>
      </c>
      <c r="E94" s="6" t="s">
        <v>11</v>
      </c>
      <c r="F94" s="7">
        <v>5069</v>
      </c>
      <c r="G94" s="7">
        <f t="shared" si="11"/>
        <v>1596.735</v>
      </c>
    </row>
    <row r="95" ht="30" customHeight="1" spans="1:7">
      <c r="A95" s="4">
        <v>93</v>
      </c>
      <c r="B95" s="6" t="s">
        <v>157</v>
      </c>
      <c r="C95" s="6" t="s">
        <v>164</v>
      </c>
      <c r="D95" s="11" t="s">
        <v>22</v>
      </c>
      <c r="E95" s="6" t="s">
        <v>11</v>
      </c>
      <c r="F95" s="7">
        <v>5069</v>
      </c>
      <c r="G95" s="7">
        <f t="shared" si="11"/>
        <v>1596.735</v>
      </c>
    </row>
    <row r="96" ht="30" customHeight="1" spans="1:7">
      <c r="A96" s="4">
        <v>94</v>
      </c>
      <c r="B96" s="6" t="s">
        <v>157</v>
      </c>
      <c r="C96" s="6" t="s">
        <v>165</v>
      </c>
      <c r="D96" s="11" t="s">
        <v>166</v>
      </c>
      <c r="E96" s="6" t="s">
        <v>11</v>
      </c>
      <c r="F96" s="7">
        <v>5069</v>
      </c>
      <c r="G96" s="7">
        <f>5069*0.105*5*0.25</f>
        <v>665.30625</v>
      </c>
    </row>
    <row r="97" ht="30" customHeight="1" spans="1:7">
      <c r="A97" s="4">
        <v>95</v>
      </c>
      <c r="B97" s="6" t="s">
        <v>157</v>
      </c>
      <c r="C97" s="6" t="s">
        <v>167</v>
      </c>
      <c r="D97" s="11" t="s">
        <v>22</v>
      </c>
      <c r="E97" s="6" t="s">
        <v>11</v>
      </c>
      <c r="F97" s="7">
        <v>5069</v>
      </c>
      <c r="G97" s="7">
        <f t="shared" ref="G97:G99" si="12">5069*0.105*12*0.25</f>
        <v>1596.735</v>
      </c>
    </row>
    <row r="98" ht="30" customHeight="1" spans="1:7">
      <c r="A98" s="4">
        <v>96</v>
      </c>
      <c r="B98" s="6" t="s">
        <v>157</v>
      </c>
      <c r="C98" s="6" t="s">
        <v>168</v>
      </c>
      <c r="D98" s="11" t="s">
        <v>22</v>
      </c>
      <c r="E98" s="6" t="s">
        <v>11</v>
      </c>
      <c r="F98" s="7">
        <v>5069</v>
      </c>
      <c r="G98" s="7">
        <f t="shared" si="12"/>
        <v>1596.735</v>
      </c>
    </row>
    <row r="99" ht="30" customHeight="1" spans="1:7">
      <c r="A99" s="4">
        <v>97</v>
      </c>
      <c r="B99" s="6" t="s">
        <v>157</v>
      </c>
      <c r="C99" s="6" t="s">
        <v>169</v>
      </c>
      <c r="D99" s="11" t="s">
        <v>22</v>
      </c>
      <c r="E99" s="6" t="s">
        <v>11</v>
      </c>
      <c r="F99" s="7">
        <v>5069</v>
      </c>
      <c r="G99" s="7">
        <f t="shared" si="12"/>
        <v>1596.735</v>
      </c>
    </row>
    <row r="100" ht="30" customHeight="1" spans="1:7">
      <c r="A100" s="4">
        <v>98</v>
      </c>
      <c r="B100" s="6" t="s">
        <v>157</v>
      </c>
      <c r="C100" s="6" t="s">
        <v>170</v>
      </c>
      <c r="D100" s="11" t="s">
        <v>171</v>
      </c>
      <c r="E100" s="6" t="s">
        <v>11</v>
      </c>
      <c r="F100" s="7">
        <v>5069</v>
      </c>
      <c r="G100" s="7">
        <f>5069*0.105*3*0.25</f>
        <v>399.18375</v>
      </c>
    </row>
    <row r="101" ht="30" customHeight="1" spans="1:7">
      <c r="A101" s="4">
        <v>99</v>
      </c>
      <c r="B101" s="6" t="s">
        <v>157</v>
      </c>
      <c r="C101" s="6" t="s">
        <v>172</v>
      </c>
      <c r="D101" s="11" t="s">
        <v>22</v>
      </c>
      <c r="E101" s="6" t="s">
        <v>11</v>
      </c>
      <c r="F101" s="7">
        <v>5069</v>
      </c>
      <c r="G101" s="7">
        <f t="shared" ref="G101:G107" si="13">5069*0.105*12*0.25</f>
        <v>1596.735</v>
      </c>
    </row>
    <row r="102" ht="30" customHeight="1" spans="1:7">
      <c r="A102" s="4">
        <v>100</v>
      </c>
      <c r="B102" s="6" t="s">
        <v>157</v>
      </c>
      <c r="C102" s="6" t="s">
        <v>173</v>
      </c>
      <c r="D102" s="11" t="s">
        <v>160</v>
      </c>
      <c r="E102" s="6" t="s">
        <v>11</v>
      </c>
      <c r="F102" s="7">
        <v>5069</v>
      </c>
      <c r="G102" s="7">
        <f>5069*0.105*2*0.25</f>
        <v>266.1225</v>
      </c>
    </row>
    <row r="103" ht="30" customHeight="1" spans="1:7">
      <c r="A103" s="4">
        <v>101</v>
      </c>
      <c r="B103" s="6" t="s">
        <v>174</v>
      </c>
      <c r="C103" s="6" t="s">
        <v>175</v>
      </c>
      <c r="D103" s="11" t="s">
        <v>22</v>
      </c>
      <c r="E103" s="6" t="s">
        <v>11</v>
      </c>
      <c r="F103" s="7">
        <v>5069</v>
      </c>
      <c r="G103" s="7">
        <f t="shared" si="13"/>
        <v>1596.735</v>
      </c>
    </row>
    <row r="104" ht="30" customHeight="1" spans="1:7">
      <c r="A104" s="4">
        <v>102</v>
      </c>
      <c r="B104" s="6" t="s">
        <v>176</v>
      </c>
      <c r="C104" s="6" t="s">
        <v>177</v>
      </c>
      <c r="D104" s="11" t="s">
        <v>22</v>
      </c>
      <c r="E104" s="6" t="s">
        <v>11</v>
      </c>
      <c r="F104" s="7">
        <v>5069</v>
      </c>
      <c r="G104" s="7">
        <f t="shared" si="13"/>
        <v>1596.735</v>
      </c>
    </row>
    <row r="105" ht="30" customHeight="1" spans="1:7">
      <c r="A105" s="4">
        <v>103</v>
      </c>
      <c r="B105" s="6" t="s">
        <v>176</v>
      </c>
      <c r="C105" s="6" t="s">
        <v>178</v>
      </c>
      <c r="D105" s="11" t="s">
        <v>148</v>
      </c>
      <c r="E105" s="6" t="s">
        <v>11</v>
      </c>
      <c r="F105" s="7">
        <v>5069</v>
      </c>
      <c r="G105" s="7">
        <f t="shared" si="13"/>
        <v>1596.735</v>
      </c>
    </row>
    <row r="106" ht="30" customHeight="1" spans="1:7">
      <c r="A106" s="4">
        <v>104</v>
      </c>
      <c r="B106" s="6" t="s">
        <v>176</v>
      </c>
      <c r="C106" s="6" t="s">
        <v>179</v>
      </c>
      <c r="D106" s="11" t="s">
        <v>180</v>
      </c>
      <c r="E106" s="6" t="s">
        <v>11</v>
      </c>
      <c r="F106" s="7">
        <v>5069</v>
      </c>
      <c r="G106" s="7">
        <f t="shared" si="13"/>
        <v>1596.735</v>
      </c>
    </row>
    <row r="107" ht="30" customHeight="1" spans="1:7">
      <c r="A107" s="4">
        <v>105</v>
      </c>
      <c r="B107" s="6" t="s">
        <v>181</v>
      </c>
      <c r="C107" s="6" t="s">
        <v>182</v>
      </c>
      <c r="D107" s="11" t="s">
        <v>180</v>
      </c>
      <c r="E107" s="6" t="s">
        <v>11</v>
      </c>
      <c r="F107" s="7">
        <v>5069</v>
      </c>
      <c r="G107" s="7">
        <f t="shared" si="13"/>
        <v>1596.735</v>
      </c>
    </row>
    <row r="108" ht="30" customHeight="1" spans="1:7">
      <c r="A108" s="4">
        <v>106</v>
      </c>
      <c r="B108" s="6" t="s">
        <v>181</v>
      </c>
      <c r="C108" s="6" t="s">
        <v>183</v>
      </c>
      <c r="D108" s="11" t="s">
        <v>180</v>
      </c>
      <c r="E108" s="6" t="s">
        <v>11</v>
      </c>
      <c r="F108" s="7" t="s">
        <v>184</v>
      </c>
      <c r="G108" s="7">
        <f>6800*0.105*11*0.25+5069*0.105*1*0.25</f>
        <v>2096.56125</v>
      </c>
    </row>
    <row r="109" ht="30" customHeight="1" spans="1:7">
      <c r="A109" s="4">
        <v>107</v>
      </c>
      <c r="B109" s="6" t="s">
        <v>185</v>
      </c>
      <c r="C109" s="6" t="s">
        <v>186</v>
      </c>
      <c r="D109" s="11" t="s">
        <v>151</v>
      </c>
      <c r="E109" s="6" t="s">
        <v>11</v>
      </c>
      <c r="F109" s="7">
        <v>5069</v>
      </c>
      <c r="G109" s="7">
        <f>5069*0.105*3*0.25</f>
        <v>399.18375</v>
      </c>
    </row>
    <row r="110" ht="30" customHeight="1" spans="1:7">
      <c r="A110" s="4">
        <v>108</v>
      </c>
      <c r="B110" s="6" t="s">
        <v>187</v>
      </c>
      <c r="C110" s="6" t="s">
        <v>188</v>
      </c>
      <c r="D110" s="11" t="s">
        <v>140</v>
      </c>
      <c r="E110" s="6" t="s">
        <v>11</v>
      </c>
      <c r="F110" s="7">
        <v>5069</v>
      </c>
      <c r="G110" s="7">
        <f>5069*0.105*7*0.25</f>
        <v>931.42875</v>
      </c>
    </row>
    <row r="111" ht="30" customHeight="1" spans="1:7">
      <c r="A111" s="4">
        <v>109</v>
      </c>
      <c r="B111" s="6" t="s">
        <v>187</v>
      </c>
      <c r="C111" s="6" t="s">
        <v>189</v>
      </c>
      <c r="D111" s="11" t="s">
        <v>140</v>
      </c>
      <c r="E111" s="6" t="s">
        <v>11</v>
      </c>
      <c r="F111" s="7">
        <v>5069</v>
      </c>
      <c r="G111" s="7">
        <f>5069*0.105*7*0.25</f>
        <v>931.42875</v>
      </c>
    </row>
    <row r="112" ht="30" customHeight="1" spans="1:7">
      <c r="A112" s="4">
        <v>110</v>
      </c>
      <c r="B112" s="6" t="s">
        <v>190</v>
      </c>
      <c r="C112" s="6" t="s">
        <v>191</v>
      </c>
      <c r="D112" s="11" t="s">
        <v>166</v>
      </c>
      <c r="E112" s="6" t="s">
        <v>11</v>
      </c>
      <c r="F112" s="7">
        <v>5069</v>
      </c>
      <c r="G112" s="7">
        <f t="shared" ref="G112:G117" si="14">5069*0.105*5*0.25</f>
        <v>665.30625</v>
      </c>
    </row>
    <row r="113" ht="30" customHeight="1" spans="1:7">
      <c r="A113" s="4">
        <v>111</v>
      </c>
      <c r="B113" s="6" t="s">
        <v>190</v>
      </c>
      <c r="C113" s="6" t="s">
        <v>192</v>
      </c>
      <c r="D113" s="11" t="s">
        <v>166</v>
      </c>
      <c r="E113" s="6" t="s">
        <v>11</v>
      </c>
      <c r="F113" s="7">
        <v>5069</v>
      </c>
      <c r="G113" s="7">
        <f t="shared" si="14"/>
        <v>665.30625</v>
      </c>
    </row>
    <row r="114" ht="30" customHeight="1" spans="1:7">
      <c r="A114" s="4">
        <v>112</v>
      </c>
      <c r="B114" s="6" t="s">
        <v>190</v>
      </c>
      <c r="C114" s="6" t="s">
        <v>193</v>
      </c>
      <c r="D114" s="11" t="s">
        <v>151</v>
      </c>
      <c r="E114" s="6" t="s">
        <v>11</v>
      </c>
      <c r="F114" s="7">
        <v>5069</v>
      </c>
      <c r="G114" s="7">
        <f>5069*0.105*3*0.25</f>
        <v>399.18375</v>
      </c>
    </row>
    <row r="115" ht="30" customHeight="1" spans="1:7">
      <c r="A115" s="4">
        <v>113</v>
      </c>
      <c r="B115" s="6" t="s">
        <v>190</v>
      </c>
      <c r="C115" s="6" t="s">
        <v>194</v>
      </c>
      <c r="D115" s="11" t="s">
        <v>160</v>
      </c>
      <c r="E115" s="6" t="s">
        <v>11</v>
      </c>
      <c r="F115" s="7">
        <v>5069</v>
      </c>
      <c r="G115" s="7">
        <f>5069*0.105*2*0.25</f>
        <v>266.1225</v>
      </c>
    </row>
    <row r="116" ht="30" customHeight="1" spans="1:7">
      <c r="A116" s="4">
        <v>114</v>
      </c>
      <c r="B116" s="6" t="s">
        <v>190</v>
      </c>
      <c r="C116" s="6" t="s">
        <v>195</v>
      </c>
      <c r="D116" s="11" t="s">
        <v>196</v>
      </c>
      <c r="E116" s="6" t="s">
        <v>11</v>
      </c>
      <c r="F116" s="7">
        <v>5069</v>
      </c>
      <c r="G116" s="7">
        <f>5069*0.105*8*0.25</f>
        <v>1064.49</v>
      </c>
    </row>
    <row r="117" ht="30" customHeight="1" spans="1:7">
      <c r="A117" s="4">
        <v>115</v>
      </c>
      <c r="B117" s="6" t="s">
        <v>190</v>
      </c>
      <c r="C117" s="6" t="s">
        <v>197</v>
      </c>
      <c r="D117" s="11" t="s">
        <v>166</v>
      </c>
      <c r="E117" s="6" t="s">
        <v>11</v>
      </c>
      <c r="F117" s="7">
        <v>5069</v>
      </c>
      <c r="G117" s="7">
        <f t="shared" si="14"/>
        <v>665.30625</v>
      </c>
    </row>
    <row r="118" ht="30" customHeight="1" spans="1:7">
      <c r="A118" s="4">
        <v>116</v>
      </c>
      <c r="B118" s="6" t="s">
        <v>190</v>
      </c>
      <c r="C118" s="6" t="s">
        <v>198</v>
      </c>
      <c r="D118" s="11" t="s">
        <v>140</v>
      </c>
      <c r="E118" s="6" t="s">
        <v>11</v>
      </c>
      <c r="F118" s="7">
        <v>5069</v>
      </c>
      <c r="G118" s="7">
        <f>5069*0.105*7*0.25</f>
        <v>931.42875</v>
      </c>
    </row>
    <row r="119" ht="30" customHeight="1" spans="1:7">
      <c r="A119" s="4">
        <v>117</v>
      </c>
      <c r="B119" s="6" t="s">
        <v>190</v>
      </c>
      <c r="C119" s="6" t="s">
        <v>199</v>
      </c>
      <c r="D119" s="11" t="s">
        <v>200</v>
      </c>
      <c r="E119" s="6" t="s">
        <v>11</v>
      </c>
      <c r="F119" s="7">
        <v>5069</v>
      </c>
      <c r="G119" s="7">
        <f>5069*0.105*4*0.25</f>
        <v>532.245</v>
      </c>
    </row>
    <row r="120" ht="30" customHeight="1" spans="1:7">
      <c r="A120" s="4">
        <v>118</v>
      </c>
      <c r="B120" s="6" t="s">
        <v>190</v>
      </c>
      <c r="C120" s="6" t="s">
        <v>201</v>
      </c>
      <c r="D120" s="11" t="s">
        <v>13</v>
      </c>
      <c r="E120" s="6" t="s">
        <v>11</v>
      </c>
      <c r="F120" s="7">
        <v>5069</v>
      </c>
      <c r="G120" s="7">
        <f t="shared" ref="G120:G125" si="15">5069*0.105*12*0.25</f>
        <v>1596.735</v>
      </c>
    </row>
    <row r="121" ht="30" customHeight="1" spans="1:7">
      <c r="A121" s="4">
        <v>119</v>
      </c>
      <c r="B121" s="6" t="s">
        <v>190</v>
      </c>
      <c r="C121" s="6" t="s">
        <v>202</v>
      </c>
      <c r="D121" s="11" t="s">
        <v>148</v>
      </c>
      <c r="E121" s="6" t="s">
        <v>11</v>
      </c>
      <c r="F121" s="7">
        <v>5069</v>
      </c>
      <c r="G121" s="7">
        <f t="shared" si="15"/>
        <v>1596.735</v>
      </c>
    </row>
    <row r="122" ht="30" customHeight="1" spans="1:7">
      <c r="A122" s="4">
        <v>120</v>
      </c>
      <c r="B122" s="6" t="s">
        <v>190</v>
      </c>
      <c r="C122" s="6" t="s">
        <v>203</v>
      </c>
      <c r="D122" s="11" t="s">
        <v>160</v>
      </c>
      <c r="E122" s="6" t="s">
        <v>11</v>
      </c>
      <c r="F122" s="7">
        <v>5069</v>
      </c>
      <c r="G122" s="7">
        <f>5069*0.105*2*0.25</f>
        <v>266.1225</v>
      </c>
    </row>
    <row r="123" ht="30" customHeight="1" spans="1:7">
      <c r="A123" s="4">
        <v>121</v>
      </c>
      <c r="B123" s="6" t="s">
        <v>190</v>
      </c>
      <c r="C123" s="6" t="s">
        <v>204</v>
      </c>
      <c r="D123" s="11" t="s">
        <v>160</v>
      </c>
      <c r="E123" s="6" t="s">
        <v>11</v>
      </c>
      <c r="F123" s="7">
        <v>5069</v>
      </c>
      <c r="G123" s="7">
        <f>5069*0.105*2*0.25</f>
        <v>266.1225</v>
      </c>
    </row>
    <row r="124" ht="30" customHeight="1" spans="1:7">
      <c r="A124" s="4">
        <v>122</v>
      </c>
      <c r="B124" s="6" t="s">
        <v>190</v>
      </c>
      <c r="C124" s="6" t="s">
        <v>205</v>
      </c>
      <c r="D124" s="11" t="s">
        <v>196</v>
      </c>
      <c r="E124" s="6" t="s">
        <v>11</v>
      </c>
      <c r="F124" s="7">
        <v>5069</v>
      </c>
      <c r="G124" s="7">
        <f>5069*0.105*8*0.25</f>
        <v>1064.49</v>
      </c>
    </row>
    <row r="125" ht="30" customHeight="1" spans="1:7">
      <c r="A125" s="4">
        <v>123</v>
      </c>
      <c r="B125" s="6" t="s">
        <v>190</v>
      </c>
      <c r="C125" s="6" t="s">
        <v>206</v>
      </c>
      <c r="D125" s="11" t="s">
        <v>148</v>
      </c>
      <c r="E125" s="6" t="s">
        <v>11</v>
      </c>
      <c r="F125" s="7">
        <v>5069</v>
      </c>
      <c r="G125" s="7">
        <f t="shared" si="15"/>
        <v>1596.735</v>
      </c>
    </row>
    <row r="126" ht="30" customHeight="1" spans="1:7">
      <c r="A126" s="4">
        <v>124</v>
      </c>
      <c r="B126" s="6" t="s">
        <v>190</v>
      </c>
      <c r="C126" s="6" t="s">
        <v>207</v>
      </c>
      <c r="D126" s="11" t="s">
        <v>208</v>
      </c>
      <c r="E126" s="6" t="s">
        <v>11</v>
      </c>
      <c r="F126" s="7">
        <v>5069</v>
      </c>
      <c r="G126" s="7">
        <f>5069*0.105*10*0.25</f>
        <v>1330.6125</v>
      </c>
    </row>
    <row r="127" ht="30" customHeight="1" spans="1:7">
      <c r="A127" s="4">
        <v>125</v>
      </c>
      <c r="B127" s="6" t="s">
        <v>209</v>
      </c>
      <c r="C127" s="6" t="s">
        <v>210</v>
      </c>
      <c r="D127" s="11" t="s">
        <v>211</v>
      </c>
      <c r="E127" s="6" t="s">
        <v>11</v>
      </c>
      <c r="F127" s="7" t="s">
        <v>212</v>
      </c>
      <c r="G127" s="7">
        <f>5500*0.105*7*0.25+5069*0.105*5*0.25</f>
        <v>1675.93125</v>
      </c>
    </row>
    <row r="128" ht="30" customHeight="1" spans="1:7">
      <c r="A128" s="4">
        <v>126</v>
      </c>
      <c r="B128" s="6" t="s">
        <v>213</v>
      </c>
      <c r="C128" s="6" t="s">
        <v>214</v>
      </c>
      <c r="D128" s="11" t="s">
        <v>22</v>
      </c>
      <c r="E128" s="6" t="s">
        <v>11</v>
      </c>
      <c r="F128" s="7">
        <v>5069</v>
      </c>
      <c r="G128" s="7">
        <f t="shared" ref="G128:G133" si="16">5069*0.105*12*0.25</f>
        <v>1596.735</v>
      </c>
    </row>
    <row r="129" ht="30" customHeight="1" spans="1:7">
      <c r="A129" s="4">
        <v>127</v>
      </c>
      <c r="B129" s="6" t="s">
        <v>215</v>
      </c>
      <c r="C129" s="6" t="s">
        <v>216</v>
      </c>
      <c r="D129" s="11" t="s">
        <v>135</v>
      </c>
      <c r="E129" s="6" t="s">
        <v>11</v>
      </c>
      <c r="F129" s="7">
        <v>5069</v>
      </c>
      <c r="G129" s="7">
        <f>5069*0.105*11*0.25</f>
        <v>1463.67375</v>
      </c>
    </row>
    <row r="130" ht="30" customHeight="1" spans="1:7">
      <c r="A130" s="4">
        <v>128</v>
      </c>
      <c r="B130" s="6" t="s">
        <v>215</v>
      </c>
      <c r="C130" s="6" t="s">
        <v>217</v>
      </c>
      <c r="D130" s="11" t="s">
        <v>72</v>
      </c>
      <c r="E130" s="6" t="s">
        <v>11</v>
      </c>
      <c r="F130" s="7">
        <v>5069</v>
      </c>
      <c r="G130" s="7">
        <f t="shared" si="16"/>
        <v>1596.735</v>
      </c>
    </row>
    <row r="131" ht="30" customHeight="1" spans="1:7">
      <c r="A131" s="4">
        <v>129</v>
      </c>
      <c r="B131" s="6" t="s">
        <v>215</v>
      </c>
      <c r="C131" s="6" t="s">
        <v>218</v>
      </c>
      <c r="D131" s="11" t="s">
        <v>22</v>
      </c>
      <c r="E131" s="6" t="s">
        <v>11</v>
      </c>
      <c r="F131" s="7">
        <v>6500</v>
      </c>
      <c r="G131" s="7">
        <f>6500*0.105*12*0.25</f>
        <v>2047.5</v>
      </c>
    </row>
    <row r="132" ht="30" customHeight="1" spans="1:7">
      <c r="A132" s="4">
        <v>130</v>
      </c>
      <c r="B132" s="6" t="s">
        <v>215</v>
      </c>
      <c r="C132" s="6" t="s">
        <v>219</v>
      </c>
      <c r="D132" s="11" t="s">
        <v>200</v>
      </c>
      <c r="E132" s="6" t="s">
        <v>11</v>
      </c>
      <c r="F132" s="7">
        <v>5069</v>
      </c>
      <c r="G132" s="7">
        <f>5069*0.105*4*0.25</f>
        <v>532.245</v>
      </c>
    </row>
    <row r="133" ht="30" customHeight="1" spans="1:7">
      <c r="A133" s="4">
        <v>131</v>
      </c>
      <c r="B133" s="6" t="s">
        <v>215</v>
      </c>
      <c r="C133" s="6" t="s">
        <v>220</v>
      </c>
      <c r="D133" s="11" t="s">
        <v>72</v>
      </c>
      <c r="E133" s="6" t="s">
        <v>11</v>
      </c>
      <c r="F133" s="7">
        <v>5069</v>
      </c>
      <c r="G133" s="7">
        <f t="shared" si="16"/>
        <v>1596.735</v>
      </c>
    </row>
    <row r="134" ht="30" customHeight="1" spans="1:7">
      <c r="A134" s="4">
        <v>132</v>
      </c>
      <c r="B134" s="6" t="s">
        <v>215</v>
      </c>
      <c r="C134" s="6" t="s">
        <v>221</v>
      </c>
      <c r="D134" s="11" t="s">
        <v>153</v>
      </c>
      <c r="E134" s="6" t="s">
        <v>11</v>
      </c>
      <c r="F134" s="7">
        <v>5069</v>
      </c>
      <c r="G134" s="7">
        <f>5069*0.105*4*0.25</f>
        <v>532.245</v>
      </c>
    </row>
    <row r="135" ht="30" customHeight="1" spans="1:7">
      <c r="A135" s="4">
        <v>133</v>
      </c>
      <c r="B135" s="6" t="s">
        <v>215</v>
      </c>
      <c r="C135" s="6" t="s">
        <v>222</v>
      </c>
      <c r="D135" s="11" t="s">
        <v>22</v>
      </c>
      <c r="E135" s="6" t="s">
        <v>11</v>
      </c>
      <c r="F135" s="7">
        <v>6003</v>
      </c>
      <c r="G135" s="7">
        <f>6003*0.105*12*0.25</f>
        <v>1890.945</v>
      </c>
    </row>
    <row r="136" ht="30" customHeight="1" spans="1:7">
      <c r="A136" s="4">
        <v>134</v>
      </c>
      <c r="B136" s="6" t="s">
        <v>215</v>
      </c>
      <c r="C136" s="6" t="s">
        <v>223</v>
      </c>
      <c r="D136" s="11" t="s">
        <v>72</v>
      </c>
      <c r="E136" s="6" t="s">
        <v>11</v>
      </c>
      <c r="F136" s="7">
        <v>5069</v>
      </c>
      <c r="G136" s="7">
        <f t="shared" ref="G136:G139" si="17">5069*0.105*12*0.25</f>
        <v>1596.735</v>
      </c>
    </row>
    <row r="137" ht="30" customHeight="1" spans="1:7">
      <c r="A137" s="4">
        <v>135</v>
      </c>
      <c r="B137" s="6" t="s">
        <v>215</v>
      </c>
      <c r="C137" s="6" t="s">
        <v>224</v>
      </c>
      <c r="D137" s="11" t="s">
        <v>72</v>
      </c>
      <c r="E137" s="6" t="s">
        <v>11</v>
      </c>
      <c r="F137" s="7">
        <v>5069</v>
      </c>
      <c r="G137" s="7">
        <f t="shared" si="17"/>
        <v>1596.735</v>
      </c>
    </row>
    <row r="138" ht="30" customHeight="1" spans="1:7">
      <c r="A138" s="4">
        <v>136</v>
      </c>
      <c r="B138" s="6" t="s">
        <v>215</v>
      </c>
      <c r="C138" s="6" t="s">
        <v>225</v>
      </c>
      <c r="D138" s="11" t="s">
        <v>22</v>
      </c>
      <c r="E138" s="6" t="s">
        <v>11</v>
      </c>
      <c r="F138" s="7">
        <v>5069</v>
      </c>
      <c r="G138" s="7">
        <f t="shared" si="17"/>
        <v>1596.735</v>
      </c>
    </row>
    <row r="139" ht="30" customHeight="1" spans="1:7">
      <c r="A139" s="4">
        <v>137</v>
      </c>
      <c r="B139" s="6" t="s">
        <v>226</v>
      </c>
      <c r="C139" s="6" t="s">
        <v>227</v>
      </c>
      <c r="D139" s="11" t="s">
        <v>22</v>
      </c>
      <c r="E139" s="6" t="s">
        <v>11</v>
      </c>
      <c r="F139" s="7">
        <v>5069</v>
      </c>
      <c r="G139" s="7">
        <f t="shared" si="17"/>
        <v>1596.735</v>
      </c>
    </row>
    <row r="140" ht="30" customHeight="1" spans="1:7">
      <c r="A140" s="4">
        <v>138</v>
      </c>
      <c r="B140" s="6" t="s">
        <v>228</v>
      </c>
      <c r="C140" s="6" t="s">
        <v>229</v>
      </c>
      <c r="D140" s="11" t="s">
        <v>135</v>
      </c>
      <c r="E140" s="6" t="s">
        <v>11</v>
      </c>
      <c r="F140" s="7" t="s">
        <v>230</v>
      </c>
      <c r="G140" s="9">
        <f>5253*0.105*5*0.25+5069*0.105*6*0.25</f>
        <v>1487.82375</v>
      </c>
    </row>
    <row r="141" ht="30" customHeight="1" spans="1:7">
      <c r="A141" s="4">
        <v>139</v>
      </c>
      <c r="B141" s="6" t="s">
        <v>228</v>
      </c>
      <c r="C141" s="6" t="s">
        <v>231</v>
      </c>
      <c r="D141" s="11" t="s">
        <v>135</v>
      </c>
      <c r="E141" s="6" t="s">
        <v>11</v>
      </c>
      <c r="F141" s="7" t="s">
        <v>232</v>
      </c>
      <c r="G141" s="9">
        <f>5253*0.105*5*0.25+6341*0.105*6*0.25</f>
        <v>1688.16375</v>
      </c>
    </row>
    <row r="142" ht="30" customHeight="1" spans="1:7">
      <c r="A142" s="4">
        <v>140</v>
      </c>
      <c r="B142" s="6" t="s">
        <v>233</v>
      </c>
      <c r="C142" s="6" t="s">
        <v>234</v>
      </c>
      <c r="D142" s="11" t="s">
        <v>22</v>
      </c>
      <c r="E142" s="6" t="s">
        <v>11</v>
      </c>
      <c r="F142" s="7">
        <v>6500</v>
      </c>
      <c r="G142" s="9">
        <f t="shared" ref="G142:G148" si="18">F142*0.105*12*0.25</f>
        <v>2047.5</v>
      </c>
    </row>
    <row r="143" ht="30" customHeight="1" spans="1:7">
      <c r="A143" s="4">
        <v>141</v>
      </c>
      <c r="B143" s="6" t="s">
        <v>235</v>
      </c>
      <c r="C143" s="6" t="s">
        <v>236</v>
      </c>
      <c r="D143" s="11" t="s">
        <v>22</v>
      </c>
      <c r="E143" s="6" t="s">
        <v>11</v>
      </c>
      <c r="F143" s="7">
        <v>8668</v>
      </c>
      <c r="G143" s="9">
        <f t="shared" si="18"/>
        <v>2730.42</v>
      </c>
    </row>
    <row r="144" ht="30" customHeight="1" spans="1:7">
      <c r="A144" s="4">
        <v>142</v>
      </c>
      <c r="B144" s="6" t="s">
        <v>237</v>
      </c>
      <c r="C144" s="6" t="s">
        <v>238</v>
      </c>
      <c r="D144" s="11" t="s">
        <v>151</v>
      </c>
      <c r="E144" s="6" t="s">
        <v>11</v>
      </c>
      <c r="F144" s="7">
        <v>5069</v>
      </c>
      <c r="G144" s="9">
        <f>F144*0.105*3*0.25</f>
        <v>399.18375</v>
      </c>
    </row>
    <row r="145" ht="30" customHeight="1" spans="1:7">
      <c r="A145" s="4">
        <v>143</v>
      </c>
      <c r="B145" s="6" t="s">
        <v>239</v>
      </c>
      <c r="C145" s="6" t="s">
        <v>240</v>
      </c>
      <c r="D145" s="11" t="s">
        <v>241</v>
      </c>
      <c r="E145" s="6" t="s">
        <v>11</v>
      </c>
      <c r="F145" s="7">
        <v>5069</v>
      </c>
      <c r="G145" s="9">
        <f>F145*0.105*6*0.25</f>
        <v>798.3675</v>
      </c>
    </row>
    <row r="146" ht="30" customHeight="1" spans="1:7">
      <c r="A146" s="4">
        <v>144</v>
      </c>
      <c r="B146" s="6" t="s">
        <v>239</v>
      </c>
      <c r="C146" s="6" t="s">
        <v>242</v>
      </c>
      <c r="D146" s="11" t="s">
        <v>45</v>
      </c>
      <c r="E146" s="6" t="s">
        <v>11</v>
      </c>
      <c r="F146" s="7">
        <v>5069</v>
      </c>
      <c r="G146" s="9">
        <f t="shared" si="18"/>
        <v>1596.735</v>
      </c>
    </row>
    <row r="147" ht="30" customHeight="1" spans="1:7">
      <c r="A147" s="4">
        <v>145</v>
      </c>
      <c r="B147" s="6" t="s">
        <v>239</v>
      </c>
      <c r="C147" s="6" t="s">
        <v>243</v>
      </c>
      <c r="D147" s="11" t="s">
        <v>45</v>
      </c>
      <c r="E147" s="6" t="s">
        <v>11</v>
      </c>
      <c r="F147" s="7">
        <v>5069</v>
      </c>
      <c r="G147" s="9">
        <f t="shared" si="18"/>
        <v>1596.735</v>
      </c>
    </row>
    <row r="148" ht="30" customHeight="1" spans="1:7">
      <c r="A148" s="4">
        <v>146</v>
      </c>
      <c r="B148" s="6" t="s">
        <v>239</v>
      </c>
      <c r="C148" s="6" t="s">
        <v>244</v>
      </c>
      <c r="D148" s="11" t="s">
        <v>211</v>
      </c>
      <c r="E148" s="6" t="s">
        <v>11</v>
      </c>
      <c r="F148" s="7">
        <v>5069</v>
      </c>
      <c r="G148" s="9">
        <f t="shared" si="18"/>
        <v>1596.735</v>
      </c>
    </row>
    <row r="149" ht="30" customHeight="1" spans="1:7">
      <c r="A149" s="4">
        <v>147</v>
      </c>
      <c r="B149" s="6" t="s">
        <v>239</v>
      </c>
      <c r="C149" s="6" t="s">
        <v>245</v>
      </c>
      <c r="D149" s="11" t="s">
        <v>196</v>
      </c>
      <c r="E149" s="6" t="s">
        <v>11</v>
      </c>
      <c r="F149" s="7">
        <v>5069</v>
      </c>
      <c r="G149" s="9">
        <f>F149*0.105*8*0.25</f>
        <v>1064.49</v>
      </c>
    </row>
    <row r="150" ht="30" customHeight="1" spans="1:7">
      <c r="A150" s="4">
        <v>148</v>
      </c>
      <c r="B150" s="6" t="s">
        <v>239</v>
      </c>
      <c r="C150" s="6" t="s">
        <v>246</v>
      </c>
      <c r="D150" s="11" t="s">
        <v>160</v>
      </c>
      <c r="E150" s="6" t="s">
        <v>11</v>
      </c>
      <c r="F150" s="7">
        <v>5069</v>
      </c>
      <c r="G150" s="9">
        <f>F150*0.105*2*0.25</f>
        <v>266.1225</v>
      </c>
    </row>
    <row r="151" ht="30" customHeight="1" spans="1:7">
      <c r="A151" s="4">
        <v>149</v>
      </c>
      <c r="B151" s="6" t="s">
        <v>239</v>
      </c>
      <c r="C151" s="6" t="s">
        <v>247</v>
      </c>
      <c r="D151" s="11" t="s">
        <v>211</v>
      </c>
      <c r="E151" s="6" t="s">
        <v>11</v>
      </c>
      <c r="F151" s="7">
        <v>5069</v>
      </c>
      <c r="G151" s="9">
        <f>F151*0.105*12*0.25</f>
        <v>1596.735</v>
      </c>
    </row>
    <row r="152" ht="30" customHeight="1" spans="1:7">
      <c r="A152" s="4">
        <v>150</v>
      </c>
      <c r="B152" s="6" t="s">
        <v>239</v>
      </c>
      <c r="C152" s="6" t="s">
        <v>248</v>
      </c>
      <c r="D152" s="11" t="s">
        <v>140</v>
      </c>
      <c r="E152" s="6" t="s">
        <v>11</v>
      </c>
      <c r="F152" s="7">
        <v>5069</v>
      </c>
      <c r="G152" s="9">
        <f>F152*0.105*7*0.25</f>
        <v>931.42875</v>
      </c>
    </row>
    <row r="153" ht="30" customHeight="1" spans="1:7">
      <c r="A153" s="4">
        <v>151</v>
      </c>
      <c r="B153" s="6" t="s">
        <v>239</v>
      </c>
      <c r="C153" s="6" t="s">
        <v>249</v>
      </c>
      <c r="D153" s="11" t="s">
        <v>153</v>
      </c>
      <c r="E153" s="6" t="s">
        <v>11</v>
      </c>
      <c r="F153" s="7">
        <v>5069</v>
      </c>
      <c r="G153" s="9">
        <f>F153*0.105*4*0.25</f>
        <v>532.245</v>
      </c>
    </row>
    <row r="154" ht="30" customHeight="1" spans="1:7">
      <c r="A154" s="4">
        <v>152</v>
      </c>
      <c r="B154" s="6" t="s">
        <v>239</v>
      </c>
      <c r="C154" s="6" t="s">
        <v>250</v>
      </c>
      <c r="D154" s="11" t="s">
        <v>45</v>
      </c>
      <c r="E154" s="6" t="s">
        <v>11</v>
      </c>
      <c r="F154" s="7">
        <v>5069</v>
      </c>
      <c r="G154" s="9">
        <f t="shared" ref="G154:G158" si="19">F154*0.105*12*0.25</f>
        <v>1596.735</v>
      </c>
    </row>
    <row r="155" ht="30" customHeight="1" spans="1:7">
      <c r="A155" s="4">
        <v>153</v>
      </c>
      <c r="B155" s="6" t="s">
        <v>239</v>
      </c>
      <c r="C155" s="6" t="s">
        <v>251</v>
      </c>
      <c r="D155" s="11" t="s">
        <v>151</v>
      </c>
      <c r="E155" s="6" t="s">
        <v>11</v>
      </c>
      <c r="F155" s="7">
        <v>5069</v>
      </c>
      <c r="G155" s="9">
        <f>F155*0.105*3*0.25</f>
        <v>399.18375</v>
      </c>
    </row>
    <row r="156" ht="30" customHeight="1" spans="1:7">
      <c r="A156" s="4">
        <v>154</v>
      </c>
      <c r="B156" s="6" t="s">
        <v>239</v>
      </c>
      <c r="C156" s="6" t="s">
        <v>252</v>
      </c>
      <c r="D156" s="11" t="s">
        <v>253</v>
      </c>
      <c r="E156" s="6" t="s">
        <v>11</v>
      </c>
      <c r="F156" s="7">
        <v>5069</v>
      </c>
      <c r="G156" s="9">
        <f>F156*0.105*9*0.25</f>
        <v>1197.55125</v>
      </c>
    </row>
    <row r="157" ht="30" customHeight="1" spans="1:7">
      <c r="A157" s="4">
        <v>155</v>
      </c>
      <c r="B157" s="6" t="s">
        <v>239</v>
      </c>
      <c r="C157" s="6" t="s">
        <v>254</v>
      </c>
      <c r="D157" s="11" t="s">
        <v>45</v>
      </c>
      <c r="E157" s="6" t="s">
        <v>11</v>
      </c>
      <c r="F157" s="7">
        <v>5069</v>
      </c>
      <c r="G157" s="9">
        <f t="shared" si="19"/>
        <v>1596.735</v>
      </c>
    </row>
    <row r="158" ht="30" customHeight="1" spans="1:7">
      <c r="A158" s="4">
        <v>156</v>
      </c>
      <c r="B158" s="6" t="s">
        <v>255</v>
      </c>
      <c r="C158" s="6" t="s">
        <v>256</v>
      </c>
      <c r="D158" s="11" t="s">
        <v>22</v>
      </c>
      <c r="E158" s="6" t="s">
        <v>11</v>
      </c>
      <c r="F158" s="7">
        <v>5625</v>
      </c>
      <c r="G158" s="9">
        <f t="shared" si="19"/>
        <v>1771.875</v>
      </c>
    </row>
    <row r="159" ht="30" customHeight="1" spans="1:7">
      <c r="A159" s="4">
        <v>157</v>
      </c>
      <c r="B159" s="6" t="s">
        <v>257</v>
      </c>
      <c r="C159" s="6" t="s">
        <v>258</v>
      </c>
      <c r="D159" s="11" t="s">
        <v>151</v>
      </c>
      <c r="E159" s="6" t="s">
        <v>11</v>
      </c>
      <c r="F159" s="7">
        <v>5069</v>
      </c>
      <c r="G159" s="9">
        <f>F159*0.105*3*0.25</f>
        <v>399.18375</v>
      </c>
    </row>
    <row r="160" ht="30" customHeight="1" spans="1:7">
      <c r="A160" s="4">
        <v>158</v>
      </c>
      <c r="B160" s="6" t="s">
        <v>259</v>
      </c>
      <c r="C160" s="6" t="s">
        <v>260</v>
      </c>
      <c r="D160" s="11" t="s">
        <v>22</v>
      </c>
      <c r="E160" s="6" t="s">
        <v>11</v>
      </c>
      <c r="F160" s="7">
        <v>5069</v>
      </c>
      <c r="G160" s="9">
        <f t="shared" ref="G160:G163" si="20">F160*0.105*12*0.25</f>
        <v>1596.735</v>
      </c>
    </row>
    <row r="161" ht="30" customHeight="1" spans="1:7">
      <c r="A161" s="4">
        <v>159</v>
      </c>
      <c r="B161" s="6" t="s">
        <v>259</v>
      </c>
      <c r="C161" s="6" t="s">
        <v>261</v>
      </c>
      <c r="D161" s="11" t="s">
        <v>241</v>
      </c>
      <c r="E161" s="6" t="s">
        <v>11</v>
      </c>
      <c r="F161" s="7">
        <v>5069</v>
      </c>
      <c r="G161" s="9">
        <f>F161*0.105*6*0.25</f>
        <v>798.3675</v>
      </c>
    </row>
    <row r="162" ht="30" customHeight="1" spans="1:7">
      <c r="A162" s="4">
        <v>160</v>
      </c>
      <c r="B162" s="6" t="s">
        <v>259</v>
      </c>
      <c r="C162" s="6" t="s">
        <v>262</v>
      </c>
      <c r="D162" s="11" t="s">
        <v>13</v>
      </c>
      <c r="E162" s="6" t="s">
        <v>11</v>
      </c>
      <c r="F162" s="7">
        <v>5069</v>
      </c>
      <c r="G162" s="9">
        <f t="shared" si="20"/>
        <v>1596.735</v>
      </c>
    </row>
    <row r="163" ht="30" customHeight="1" spans="1:7">
      <c r="A163" s="4">
        <v>161</v>
      </c>
      <c r="B163" s="6" t="s">
        <v>263</v>
      </c>
      <c r="C163" s="6" t="s">
        <v>264</v>
      </c>
      <c r="D163" s="11" t="s">
        <v>22</v>
      </c>
      <c r="E163" s="6" t="s">
        <v>11</v>
      </c>
      <c r="F163" s="7">
        <v>8000</v>
      </c>
      <c r="G163" s="9">
        <f t="shared" si="20"/>
        <v>2520</v>
      </c>
    </row>
    <row r="164" ht="30" customHeight="1" spans="1:7">
      <c r="A164" s="4">
        <v>162</v>
      </c>
      <c r="B164" s="6" t="s">
        <v>265</v>
      </c>
      <c r="C164" s="6" t="s">
        <v>266</v>
      </c>
      <c r="D164" s="11" t="s">
        <v>135</v>
      </c>
      <c r="E164" s="6" t="s">
        <v>11</v>
      </c>
      <c r="F164" s="7">
        <v>5069</v>
      </c>
      <c r="G164" s="9">
        <f>F164*0.105*11*0.25</f>
        <v>1463.67375</v>
      </c>
    </row>
    <row r="165" ht="30" customHeight="1" spans="1:7">
      <c r="A165" s="4">
        <v>163</v>
      </c>
      <c r="B165" s="6" t="s">
        <v>267</v>
      </c>
      <c r="C165" s="6" t="s">
        <v>268</v>
      </c>
      <c r="D165" s="11" t="s">
        <v>160</v>
      </c>
      <c r="E165" s="6" t="s">
        <v>11</v>
      </c>
      <c r="F165" s="7">
        <v>5069</v>
      </c>
      <c r="G165" s="9">
        <f>F165*0.105*2*0.25</f>
        <v>266.1225</v>
      </c>
    </row>
    <row r="166" ht="30" customHeight="1" spans="1:7">
      <c r="A166" s="4">
        <v>164</v>
      </c>
      <c r="B166" s="6" t="s">
        <v>267</v>
      </c>
      <c r="C166" s="6" t="s">
        <v>269</v>
      </c>
      <c r="D166" s="11" t="s">
        <v>151</v>
      </c>
      <c r="E166" s="6" t="s">
        <v>11</v>
      </c>
      <c r="F166" s="7">
        <v>5069</v>
      </c>
      <c r="G166" s="9">
        <f t="shared" ref="G166:G169" si="21">F166*0.105*3*0.25</f>
        <v>399.18375</v>
      </c>
    </row>
    <row r="167" ht="30" customHeight="1" spans="1:7">
      <c r="A167" s="4">
        <v>165</v>
      </c>
      <c r="B167" s="6" t="s">
        <v>267</v>
      </c>
      <c r="C167" s="6" t="s">
        <v>270</v>
      </c>
      <c r="D167" s="11" t="s">
        <v>160</v>
      </c>
      <c r="E167" s="6" t="s">
        <v>11</v>
      </c>
      <c r="F167" s="7">
        <v>5069</v>
      </c>
      <c r="G167" s="9">
        <f>F167*0.105*2*0.25</f>
        <v>266.1225</v>
      </c>
    </row>
    <row r="168" ht="30" customHeight="1" spans="1:7">
      <c r="A168" s="4">
        <v>166</v>
      </c>
      <c r="B168" s="6" t="s">
        <v>267</v>
      </c>
      <c r="C168" s="6" t="s">
        <v>271</v>
      </c>
      <c r="D168" s="11" t="s">
        <v>151</v>
      </c>
      <c r="E168" s="6" t="s">
        <v>11</v>
      </c>
      <c r="F168" s="7">
        <v>5069</v>
      </c>
      <c r="G168" s="9">
        <f t="shared" si="21"/>
        <v>399.18375</v>
      </c>
    </row>
    <row r="169" ht="30" customHeight="1" spans="1:7">
      <c r="A169" s="4">
        <v>167</v>
      </c>
      <c r="B169" s="6" t="s">
        <v>272</v>
      </c>
      <c r="C169" s="6" t="s">
        <v>273</v>
      </c>
      <c r="D169" s="11" t="s">
        <v>151</v>
      </c>
      <c r="E169" s="6" t="s">
        <v>11</v>
      </c>
      <c r="F169" s="7">
        <v>5069</v>
      </c>
      <c r="G169" s="9">
        <f t="shared" si="21"/>
        <v>399.18375</v>
      </c>
    </row>
    <row r="170" ht="30" customHeight="1" spans="1:7">
      <c r="A170" s="4">
        <v>168</v>
      </c>
      <c r="B170" s="6" t="s">
        <v>274</v>
      </c>
      <c r="C170" s="6" t="s">
        <v>275</v>
      </c>
      <c r="D170" s="11" t="s">
        <v>45</v>
      </c>
      <c r="E170" s="6" t="s">
        <v>11</v>
      </c>
      <c r="F170" s="7">
        <v>5500</v>
      </c>
      <c r="G170" s="9">
        <f t="shared" ref="G170:G183" si="22">F170*0.105*12*0.25</f>
        <v>1732.5</v>
      </c>
    </row>
    <row r="171" ht="30" customHeight="1" spans="1:7">
      <c r="A171" s="4">
        <v>169</v>
      </c>
      <c r="B171" s="6" t="s">
        <v>276</v>
      </c>
      <c r="C171" s="6" t="s">
        <v>277</v>
      </c>
      <c r="D171" s="11" t="s">
        <v>22</v>
      </c>
      <c r="E171" s="6" t="s">
        <v>11</v>
      </c>
      <c r="F171" s="7">
        <v>5127</v>
      </c>
      <c r="G171" s="9">
        <f t="shared" si="22"/>
        <v>1615.005</v>
      </c>
    </row>
    <row r="172" ht="30" customHeight="1" spans="1:7">
      <c r="A172" s="4">
        <v>170</v>
      </c>
      <c r="B172" s="6" t="s">
        <v>278</v>
      </c>
      <c r="C172" s="6" t="s">
        <v>279</v>
      </c>
      <c r="D172" s="11" t="s">
        <v>22</v>
      </c>
      <c r="E172" s="6" t="s">
        <v>11</v>
      </c>
      <c r="F172" s="7">
        <v>5069</v>
      </c>
      <c r="G172" s="9">
        <f t="shared" si="22"/>
        <v>1596.735</v>
      </c>
    </row>
    <row r="173" ht="30" customHeight="1" spans="1:7">
      <c r="A173" s="4">
        <v>171</v>
      </c>
      <c r="B173" s="6" t="s">
        <v>278</v>
      </c>
      <c r="C173" s="6" t="s">
        <v>280</v>
      </c>
      <c r="D173" s="11" t="s">
        <v>22</v>
      </c>
      <c r="E173" s="6" t="s">
        <v>11</v>
      </c>
      <c r="F173" s="7">
        <v>5069</v>
      </c>
      <c r="G173" s="9">
        <f t="shared" si="22"/>
        <v>1596.735</v>
      </c>
    </row>
    <row r="174" ht="30" customHeight="1" spans="1:7">
      <c r="A174" s="4">
        <v>172</v>
      </c>
      <c r="B174" s="6" t="s">
        <v>278</v>
      </c>
      <c r="C174" s="6" t="s">
        <v>281</v>
      </c>
      <c r="D174" s="11" t="s">
        <v>22</v>
      </c>
      <c r="E174" s="6" t="s">
        <v>11</v>
      </c>
      <c r="F174" s="7">
        <v>5069</v>
      </c>
      <c r="G174" s="9">
        <f t="shared" si="22"/>
        <v>1596.735</v>
      </c>
    </row>
    <row r="175" ht="30" customHeight="1" spans="1:7">
      <c r="A175" s="4">
        <v>173</v>
      </c>
      <c r="B175" s="6" t="s">
        <v>278</v>
      </c>
      <c r="C175" s="6" t="s">
        <v>282</v>
      </c>
      <c r="D175" s="11" t="s">
        <v>22</v>
      </c>
      <c r="E175" s="6" t="s">
        <v>11</v>
      </c>
      <c r="F175" s="7">
        <v>5069</v>
      </c>
      <c r="G175" s="9">
        <f t="shared" si="22"/>
        <v>1596.735</v>
      </c>
    </row>
    <row r="176" ht="30" customHeight="1" spans="1:7">
      <c r="A176" s="4">
        <v>174</v>
      </c>
      <c r="B176" s="6" t="s">
        <v>278</v>
      </c>
      <c r="C176" s="6" t="s">
        <v>283</v>
      </c>
      <c r="D176" s="11" t="s">
        <v>22</v>
      </c>
      <c r="E176" s="6" t="s">
        <v>11</v>
      </c>
      <c r="F176" s="7">
        <v>5069</v>
      </c>
      <c r="G176" s="9">
        <f t="shared" si="22"/>
        <v>1596.735</v>
      </c>
    </row>
    <row r="177" ht="30" customHeight="1" spans="1:7">
      <c r="A177" s="4">
        <v>175</v>
      </c>
      <c r="B177" s="6" t="s">
        <v>278</v>
      </c>
      <c r="C177" s="6" t="s">
        <v>284</v>
      </c>
      <c r="D177" s="11" t="s">
        <v>22</v>
      </c>
      <c r="E177" s="6" t="s">
        <v>11</v>
      </c>
      <c r="F177" s="7">
        <v>5069</v>
      </c>
      <c r="G177" s="9">
        <f t="shared" si="22"/>
        <v>1596.735</v>
      </c>
    </row>
    <row r="178" ht="30" customHeight="1" spans="1:7">
      <c r="A178" s="4">
        <v>176</v>
      </c>
      <c r="B178" s="6" t="s">
        <v>278</v>
      </c>
      <c r="C178" s="6" t="s">
        <v>285</v>
      </c>
      <c r="D178" s="11" t="s">
        <v>22</v>
      </c>
      <c r="E178" s="6" t="s">
        <v>11</v>
      </c>
      <c r="F178" s="7">
        <v>5200</v>
      </c>
      <c r="G178" s="9">
        <f t="shared" si="22"/>
        <v>1638</v>
      </c>
    </row>
    <row r="179" ht="30" customHeight="1" spans="1:7">
      <c r="A179" s="4">
        <v>177</v>
      </c>
      <c r="B179" s="6" t="s">
        <v>278</v>
      </c>
      <c r="C179" s="6" t="s">
        <v>286</v>
      </c>
      <c r="D179" s="11" t="s">
        <v>13</v>
      </c>
      <c r="E179" s="6" t="s">
        <v>11</v>
      </c>
      <c r="F179" s="7">
        <v>5069</v>
      </c>
      <c r="G179" s="9">
        <f t="shared" si="22"/>
        <v>1596.735</v>
      </c>
    </row>
    <row r="180" ht="30" customHeight="1" spans="1:7">
      <c r="A180" s="4">
        <v>178</v>
      </c>
      <c r="B180" s="6" t="s">
        <v>278</v>
      </c>
      <c r="C180" s="6" t="s">
        <v>287</v>
      </c>
      <c r="D180" s="11" t="s">
        <v>22</v>
      </c>
      <c r="E180" s="6" t="s">
        <v>11</v>
      </c>
      <c r="F180" s="7">
        <v>5300</v>
      </c>
      <c r="G180" s="9">
        <f t="shared" si="22"/>
        <v>1669.5</v>
      </c>
    </row>
    <row r="181" ht="30" customHeight="1" spans="1:7">
      <c r="A181" s="4">
        <v>179</v>
      </c>
      <c r="B181" s="6" t="s">
        <v>278</v>
      </c>
      <c r="C181" s="6" t="s">
        <v>288</v>
      </c>
      <c r="D181" s="11" t="s">
        <v>22</v>
      </c>
      <c r="E181" s="6" t="s">
        <v>11</v>
      </c>
      <c r="F181" s="7">
        <v>5069</v>
      </c>
      <c r="G181" s="9">
        <f t="shared" si="22"/>
        <v>1596.735</v>
      </c>
    </row>
    <row r="182" ht="30" customHeight="1" spans="1:7">
      <c r="A182" s="4">
        <v>180</v>
      </c>
      <c r="B182" s="6" t="s">
        <v>278</v>
      </c>
      <c r="C182" s="6" t="s">
        <v>289</v>
      </c>
      <c r="D182" s="11" t="s">
        <v>13</v>
      </c>
      <c r="E182" s="6" t="s">
        <v>11</v>
      </c>
      <c r="F182" s="7">
        <v>5069</v>
      </c>
      <c r="G182" s="9">
        <f t="shared" si="22"/>
        <v>1596.735</v>
      </c>
    </row>
    <row r="183" ht="30" customHeight="1" spans="1:7">
      <c r="A183" s="4">
        <v>181</v>
      </c>
      <c r="B183" s="6" t="s">
        <v>278</v>
      </c>
      <c r="C183" s="6" t="s">
        <v>290</v>
      </c>
      <c r="D183" s="11" t="s">
        <v>45</v>
      </c>
      <c r="E183" s="6" t="s">
        <v>11</v>
      </c>
      <c r="F183" s="7">
        <v>5069</v>
      </c>
      <c r="G183" s="9">
        <f t="shared" si="22"/>
        <v>1596.735</v>
      </c>
    </row>
    <row r="184" ht="30" customHeight="1" spans="1:7">
      <c r="A184" s="4">
        <v>182</v>
      </c>
      <c r="B184" s="6" t="s">
        <v>291</v>
      </c>
      <c r="C184" s="6" t="s">
        <v>292</v>
      </c>
      <c r="D184" s="11" t="s">
        <v>160</v>
      </c>
      <c r="E184" s="6" t="s">
        <v>11</v>
      </c>
      <c r="F184" s="7">
        <v>5069</v>
      </c>
      <c r="G184" s="9">
        <f t="shared" ref="G184:G190" si="23">F184*0.105*2*0.25</f>
        <v>266.1225</v>
      </c>
    </row>
    <row r="185" ht="30" customHeight="1" spans="1:7">
      <c r="A185" s="4">
        <v>183</v>
      </c>
      <c r="B185" s="6" t="s">
        <v>291</v>
      </c>
      <c r="C185" s="6" t="s">
        <v>293</v>
      </c>
      <c r="D185" s="11" t="s">
        <v>160</v>
      </c>
      <c r="E185" s="6" t="s">
        <v>11</v>
      </c>
      <c r="F185" s="7">
        <v>5069</v>
      </c>
      <c r="G185" s="9">
        <f t="shared" si="23"/>
        <v>266.1225</v>
      </c>
    </row>
    <row r="186" ht="30" customHeight="1" spans="1:7">
      <c r="A186" s="4">
        <v>184</v>
      </c>
      <c r="B186" s="6" t="s">
        <v>291</v>
      </c>
      <c r="C186" s="6" t="s">
        <v>294</v>
      </c>
      <c r="D186" s="11" t="s">
        <v>160</v>
      </c>
      <c r="E186" s="6" t="s">
        <v>11</v>
      </c>
      <c r="F186" s="7">
        <v>5069</v>
      </c>
      <c r="G186" s="9">
        <f t="shared" si="23"/>
        <v>266.1225</v>
      </c>
    </row>
    <row r="187" ht="30" customHeight="1" spans="1:7">
      <c r="A187" s="4">
        <v>185</v>
      </c>
      <c r="B187" s="6" t="s">
        <v>291</v>
      </c>
      <c r="C187" s="6" t="s">
        <v>295</v>
      </c>
      <c r="D187" s="11" t="s">
        <v>160</v>
      </c>
      <c r="E187" s="6" t="s">
        <v>11</v>
      </c>
      <c r="F187" s="7">
        <v>5069</v>
      </c>
      <c r="G187" s="9">
        <f t="shared" si="23"/>
        <v>266.1225</v>
      </c>
    </row>
    <row r="188" ht="30" customHeight="1" spans="1:7">
      <c r="A188" s="4">
        <v>186</v>
      </c>
      <c r="B188" s="6" t="s">
        <v>291</v>
      </c>
      <c r="C188" s="6" t="s">
        <v>296</v>
      </c>
      <c r="D188" s="11" t="s">
        <v>160</v>
      </c>
      <c r="E188" s="6" t="s">
        <v>11</v>
      </c>
      <c r="F188" s="7">
        <v>5069</v>
      </c>
      <c r="G188" s="9">
        <f t="shared" si="23"/>
        <v>266.1225</v>
      </c>
    </row>
    <row r="189" ht="30" customHeight="1" spans="1:7">
      <c r="A189" s="4">
        <v>187</v>
      </c>
      <c r="B189" s="6" t="s">
        <v>291</v>
      </c>
      <c r="C189" s="6" t="s">
        <v>297</v>
      </c>
      <c r="D189" s="11" t="s">
        <v>160</v>
      </c>
      <c r="E189" s="6" t="s">
        <v>11</v>
      </c>
      <c r="F189" s="7">
        <v>5069</v>
      </c>
      <c r="G189" s="9">
        <f t="shared" si="23"/>
        <v>266.1225</v>
      </c>
    </row>
    <row r="190" ht="30" customHeight="1" spans="1:7">
      <c r="A190" s="4">
        <v>188</v>
      </c>
      <c r="B190" s="6" t="s">
        <v>291</v>
      </c>
      <c r="C190" s="6" t="s">
        <v>298</v>
      </c>
      <c r="D190" s="11" t="s">
        <v>160</v>
      </c>
      <c r="E190" s="6" t="s">
        <v>11</v>
      </c>
      <c r="F190" s="7">
        <v>5069</v>
      </c>
      <c r="G190" s="9">
        <f t="shared" si="23"/>
        <v>266.1225</v>
      </c>
    </row>
    <row r="191" ht="30" customHeight="1" spans="1:7">
      <c r="A191" s="4">
        <v>189</v>
      </c>
      <c r="B191" s="6" t="s">
        <v>299</v>
      </c>
      <c r="C191" s="6" t="s">
        <v>300</v>
      </c>
      <c r="D191" s="11" t="s">
        <v>151</v>
      </c>
      <c r="E191" s="6" t="s">
        <v>11</v>
      </c>
      <c r="F191" s="7">
        <v>5069</v>
      </c>
      <c r="G191" s="9">
        <f t="shared" ref="G191:G193" si="24">F191*0.105*3*0.25</f>
        <v>399.18375</v>
      </c>
    </row>
    <row r="192" ht="30" customHeight="1" spans="1:7">
      <c r="A192" s="4">
        <v>190</v>
      </c>
      <c r="B192" s="6" t="s">
        <v>299</v>
      </c>
      <c r="C192" s="6" t="s">
        <v>301</v>
      </c>
      <c r="D192" s="11" t="s">
        <v>151</v>
      </c>
      <c r="E192" s="6" t="s">
        <v>11</v>
      </c>
      <c r="F192" s="7">
        <v>7000</v>
      </c>
      <c r="G192" s="9">
        <f t="shared" si="24"/>
        <v>551.25</v>
      </c>
    </row>
    <row r="193" ht="30" customHeight="1" spans="1:7">
      <c r="A193" s="4">
        <v>191</v>
      </c>
      <c r="B193" s="6" t="s">
        <v>302</v>
      </c>
      <c r="C193" s="6" t="s">
        <v>303</v>
      </c>
      <c r="D193" s="11" t="s">
        <v>151</v>
      </c>
      <c r="E193" s="6" t="s">
        <v>11</v>
      </c>
      <c r="F193" s="7">
        <v>5069</v>
      </c>
      <c r="G193" s="9">
        <f t="shared" si="24"/>
        <v>399.18375</v>
      </c>
    </row>
    <row r="194" ht="30" customHeight="1" spans="1:7">
      <c r="A194" s="4">
        <v>192</v>
      </c>
      <c r="B194" s="6" t="s">
        <v>302</v>
      </c>
      <c r="C194" s="6" t="s">
        <v>304</v>
      </c>
      <c r="D194" s="11" t="s">
        <v>241</v>
      </c>
      <c r="E194" s="6" t="s">
        <v>11</v>
      </c>
      <c r="F194" s="7">
        <v>5069</v>
      </c>
      <c r="G194" s="9">
        <f>F194*0.105*6*0.25</f>
        <v>798.3675</v>
      </c>
    </row>
    <row r="195" ht="30" customHeight="1" spans="1:7">
      <c r="A195" s="4">
        <v>193</v>
      </c>
      <c r="B195" s="6" t="s">
        <v>305</v>
      </c>
      <c r="C195" s="6" t="s">
        <v>306</v>
      </c>
      <c r="D195" s="11" t="s">
        <v>211</v>
      </c>
      <c r="E195" s="6" t="s">
        <v>11</v>
      </c>
      <c r="F195" s="7">
        <v>5069</v>
      </c>
      <c r="G195" s="9">
        <f>F195*0.105*12*0.25</f>
        <v>1596.735</v>
      </c>
    </row>
    <row r="196" ht="30" customHeight="1" spans="1:7">
      <c r="A196" s="4">
        <v>194</v>
      </c>
      <c r="B196" s="6" t="s">
        <v>305</v>
      </c>
      <c r="C196" s="6" t="s">
        <v>307</v>
      </c>
      <c r="D196" s="11" t="s">
        <v>208</v>
      </c>
      <c r="E196" s="6" t="s">
        <v>11</v>
      </c>
      <c r="F196" s="7">
        <v>5069</v>
      </c>
      <c r="G196" s="9">
        <f>F196*0.105*10*0.25</f>
        <v>1330.6125</v>
      </c>
    </row>
    <row r="197" ht="30" customHeight="1" spans="1:7">
      <c r="A197" s="4">
        <v>195</v>
      </c>
      <c r="B197" s="6" t="s">
        <v>305</v>
      </c>
      <c r="C197" s="6" t="s">
        <v>308</v>
      </c>
      <c r="D197" s="11" t="s">
        <v>241</v>
      </c>
      <c r="E197" s="6" t="s">
        <v>11</v>
      </c>
      <c r="F197" s="7">
        <v>5069</v>
      </c>
      <c r="G197" s="9">
        <f>F197*0.105*6*0.25</f>
        <v>798.3675</v>
      </c>
    </row>
    <row r="198" ht="30" customHeight="1" spans="1:7">
      <c r="A198" s="4">
        <v>196</v>
      </c>
      <c r="B198" s="6" t="s">
        <v>309</v>
      </c>
      <c r="C198" s="6" t="s">
        <v>310</v>
      </c>
      <c r="D198" s="11" t="s">
        <v>151</v>
      </c>
      <c r="E198" s="6" t="s">
        <v>11</v>
      </c>
      <c r="F198" s="7">
        <v>5069</v>
      </c>
      <c r="G198" s="9">
        <f>F198*0.105*3*0.25</f>
        <v>399.18375</v>
      </c>
    </row>
    <row r="199" ht="30" customHeight="1" spans="1:7">
      <c r="A199" s="4">
        <v>197</v>
      </c>
      <c r="B199" s="6" t="s">
        <v>311</v>
      </c>
      <c r="C199" s="6" t="s">
        <v>312</v>
      </c>
      <c r="D199" s="11" t="s">
        <v>208</v>
      </c>
      <c r="E199" s="6" t="s">
        <v>11</v>
      </c>
      <c r="F199" s="7">
        <v>5069</v>
      </c>
      <c r="G199" s="9">
        <f>F199*0.105*10*0.25</f>
        <v>1330.6125</v>
      </c>
    </row>
    <row r="200" ht="30" customHeight="1" spans="1:7">
      <c r="A200" s="4">
        <v>198</v>
      </c>
      <c r="B200" s="6" t="s">
        <v>15</v>
      </c>
      <c r="C200" s="12" t="s">
        <v>313</v>
      </c>
      <c r="D200" s="11" t="s">
        <v>22</v>
      </c>
      <c r="E200" s="6" t="s">
        <v>11</v>
      </c>
      <c r="F200" s="7">
        <v>6512</v>
      </c>
      <c r="G200" s="9">
        <f t="shared" ref="G200:G207" si="25">F200*0.105*12*0.25</f>
        <v>2051.28</v>
      </c>
    </row>
    <row r="201" ht="30" customHeight="1" spans="1:7">
      <c r="A201" s="4">
        <v>199</v>
      </c>
      <c r="B201" s="6" t="s">
        <v>314</v>
      </c>
      <c r="C201" s="12" t="s">
        <v>315</v>
      </c>
      <c r="D201" s="11" t="s">
        <v>241</v>
      </c>
      <c r="E201" s="6" t="s">
        <v>316</v>
      </c>
      <c r="F201" s="7">
        <v>5069</v>
      </c>
      <c r="G201" s="9">
        <f>F201*0.105*6*0.25</f>
        <v>798.3675</v>
      </c>
    </row>
    <row r="202" ht="30" customHeight="1" spans="1:7">
      <c r="A202" s="4">
        <v>200</v>
      </c>
      <c r="B202" s="6" t="s">
        <v>317</v>
      </c>
      <c r="C202" s="12" t="s">
        <v>318</v>
      </c>
      <c r="D202" s="11" t="s">
        <v>196</v>
      </c>
      <c r="E202" s="6" t="s">
        <v>11</v>
      </c>
      <c r="F202" s="7">
        <v>5069</v>
      </c>
      <c r="G202" s="9">
        <f>F202*0.105*8*0.25</f>
        <v>1064.49</v>
      </c>
    </row>
    <row r="203" ht="30" customHeight="1" spans="1:7">
      <c r="A203" s="4">
        <v>201</v>
      </c>
      <c r="B203" s="6" t="s">
        <v>319</v>
      </c>
      <c r="C203" s="12" t="s">
        <v>320</v>
      </c>
      <c r="D203" s="11" t="s">
        <v>153</v>
      </c>
      <c r="E203" s="6" t="s">
        <v>11</v>
      </c>
      <c r="F203" s="7">
        <v>5069</v>
      </c>
      <c r="G203" s="9">
        <f>F203*0.105*4*0.25</f>
        <v>532.245</v>
      </c>
    </row>
    <row r="204" ht="30" customHeight="1" spans="1:7">
      <c r="A204" s="4">
        <v>202</v>
      </c>
      <c r="B204" s="6" t="s">
        <v>321</v>
      </c>
      <c r="C204" s="12" t="s">
        <v>322</v>
      </c>
      <c r="D204" s="11" t="s">
        <v>22</v>
      </c>
      <c r="E204" s="6" t="s">
        <v>323</v>
      </c>
      <c r="F204" s="7">
        <v>5069</v>
      </c>
      <c r="G204" s="9">
        <f t="shared" si="25"/>
        <v>1596.735</v>
      </c>
    </row>
    <row r="205" ht="30" customHeight="1" spans="1:7">
      <c r="A205" s="4">
        <v>203</v>
      </c>
      <c r="B205" s="6" t="s">
        <v>108</v>
      </c>
      <c r="C205" s="12" t="s">
        <v>324</v>
      </c>
      <c r="D205" s="11" t="s">
        <v>22</v>
      </c>
      <c r="E205" s="6" t="s">
        <v>11</v>
      </c>
      <c r="F205" s="7">
        <v>5069</v>
      </c>
      <c r="G205" s="9">
        <f t="shared" si="25"/>
        <v>1596.735</v>
      </c>
    </row>
    <row r="206" ht="30" customHeight="1" spans="1:7">
      <c r="A206" s="4">
        <v>204</v>
      </c>
      <c r="B206" s="6" t="s">
        <v>126</v>
      </c>
      <c r="C206" s="12" t="s">
        <v>325</v>
      </c>
      <c r="D206" s="11" t="s">
        <v>22</v>
      </c>
      <c r="E206" s="6" t="s">
        <v>323</v>
      </c>
      <c r="F206" s="7">
        <v>5069</v>
      </c>
      <c r="G206" s="9">
        <f t="shared" si="25"/>
        <v>1596.735</v>
      </c>
    </row>
    <row r="207" ht="30" customHeight="1" spans="1:7">
      <c r="A207" s="4">
        <v>205</v>
      </c>
      <c r="B207" s="6" t="s">
        <v>326</v>
      </c>
      <c r="C207" s="12" t="s">
        <v>327</v>
      </c>
      <c r="D207" s="11" t="s">
        <v>22</v>
      </c>
      <c r="E207" s="6" t="s">
        <v>11</v>
      </c>
      <c r="F207" s="7">
        <v>5069</v>
      </c>
      <c r="G207" s="9">
        <f t="shared" si="25"/>
        <v>1596.735</v>
      </c>
    </row>
    <row r="208" ht="30" customHeight="1" spans="1:7">
      <c r="A208" s="4">
        <v>206</v>
      </c>
      <c r="B208" s="5" t="s">
        <v>328</v>
      </c>
      <c r="C208" s="12" t="s">
        <v>329</v>
      </c>
      <c r="D208" s="11" t="s">
        <v>211</v>
      </c>
      <c r="E208" s="6" t="s">
        <v>330</v>
      </c>
      <c r="F208" s="7" t="s">
        <v>331</v>
      </c>
      <c r="G208" s="9">
        <f>6500*0.105*7*0.25+5069*0.105*5*0.25</f>
        <v>1859.68125</v>
      </c>
    </row>
    <row r="209" ht="30" customHeight="1" spans="1:7">
      <c r="A209" s="4">
        <v>207</v>
      </c>
      <c r="B209" s="5" t="s">
        <v>328</v>
      </c>
      <c r="C209" s="12" t="s">
        <v>332</v>
      </c>
      <c r="D209" s="11" t="s">
        <v>166</v>
      </c>
      <c r="E209" s="6" t="s">
        <v>333</v>
      </c>
      <c r="F209" s="7">
        <v>5069</v>
      </c>
      <c r="G209" s="9">
        <f>F209*0.105*5*0.25</f>
        <v>665.30625</v>
      </c>
    </row>
    <row r="210" ht="30" customHeight="1" spans="1:7">
      <c r="A210" s="4">
        <v>208</v>
      </c>
      <c r="B210" s="6" t="s">
        <v>334</v>
      </c>
      <c r="C210" s="12" t="s">
        <v>335</v>
      </c>
      <c r="D210" s="11" t="s">
        <v>22</v>
      </c>
      <c r="E210" s="6" t="s">
        <v>316</v>
      </c>
      <c r="F210" s="7">
        <v>5069</v>
      </c>
      <c r="G210" s="9">
        <f t="shared" ref="G210:G212" si="26">F210*0.105*12*0.25</f>
        <v>1596.735</v>
      </c>
    </row>
    <row r="211" ht="30" customHeight="1" spans="1:7">
      <c r="A211" s="4">
        <v>209</v>
      </c>
      <c r="B211" s="6" t="s">
        <v>237</v>
      </c>
      <c r="C211" s="12" t="s">
        <v>336</v>
      </c>
      <c r="D211" s="11" t="s">
        <v>211</v>
      </c>
      <c r="E211" s="6" t="s">
        <v>330</v>
      </c>
      <c r="F211" s="7">
        <v>5069</v>
      </c>
      <c r="G211" s="9">
        <f t="shared" si="26"/>
        <v>1596.735</v>
      </c>
    </row>
    <row r="212" ht="30" customHeight="1" spans="1:7">
      <c r="A212" s="4">
        <v>210</v>
      </c>
      <c r="B212" s="6" t="s">
        <v>237</v>
      </c>
      <c r="C212" s="12" t="s">
        <v>337</v>
      </c>
      <c r="D212" s="11" t="s">
        <v>22</v>
      </c>
      <c r="E212" s="6" t="s">
        <v>11</v>
      </c>
      <c r="F212" s="7">
        <v>5069</v>
      </c>
      <c r="G212" s="9">
        <f t="shared" si="26"/>
        <v>1596.735</v>
      </c>
    </row>
    <row r="213" ht="30" customHeight="1" spans="1:7">
      <c r="A213" s="4">
        <v>211</v>
      </c>
      <c r="B213" s="6" t="s">
        <v>338</v>
      </c>
      <c r="C213" s="12" t="s">
        <v>339</v>
      </c>
      <c r="D213" s="11" t="s">
        <v>153</v>
      </c>
      <c r="E213" s="6" t="s">
        <v>330</v>
      </c>
      <c r="F213" s="7">
        <v>5069</v>
      </c>
      <c r="G213" s="9">
        <f>F213*0.105*4*0.25</f>
        <v>532.245</v>
      </c>
    </row>
    <row r="214" ht="30" customHeight="1" spans="1:7">
      <c r="A214" s="4">
        <v>212</v>
      </c>
      <c r="B214" s="6" t="s">
        <v>340</v>
      </c>
      <c r="C214" s="12" t="s">
        <v>341</v>
      </c>
      <c r="D214" s="11" t="s">
        <v>22</v>
      </c>
      <c r="E214" s="6" t="s">
        <v>11</v>
      </c>
      <c r="F214" s="7">
        <v>5069</v>
      </c>
      <c r="G214" s="9">
        <f>F214*0.105*12*0.25</f>
        <v>1596.735</v>
      </c>
    </row>
  </sheetData>
  <autoFilter xmlns:etc="http://www.wps.cn/officeDocument/2017/etCustomData" ref="A2:G214" etc:filterBottomFollowUsedRange="0">
    <extLst/>
  </autoFilter>
  <mergeCells count="1">
    <mergeCell ref="A1:G1"/>
  </mergeCells>
  <conditionalFormatting sqref="C3:C199">
    <cfRule type="duplicateValues" dxfId="0" priority="1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张坤宇</cp:lastModifiedBy>
  <dcterms:created xsi:type="dcterms:W3CDTF">2026-07-15T17:48:00Z</dcterms:created>
  <dcterms:modified xsi:type="dcterms:W3CDTF">2026-08-07T04:25:20Z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DA735B2767FD4BEDA1E3B7AC67F4DDA8_11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